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90" windowWidth="15480" windowHeight="10050"/>
  </bookViews>
  <sheets>
    <sheet name="Лист1" sheetId="1" r:id="rId1"/>
    <sheet name="XLR_NoRangeSheet" sheetId="2" state="veryHidden" r:id="rId2"/>
  </sheets>
  <definedNames>
    <definedName name="Query1">Лист1!$A$7:$S$88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Лист1!$A$95:$S$95</definedName>
    <definedName name="XLR_ERRNAMESTR" hidden="1">XLR_NoRangeSheet!$B$5</definedName>
    <definedName name="XLR_VERSION" hidden="1">XLR_NoRangeSheet!$A$5</definedName>
    <definedName name="_xlnm.Print_Area" localSheetId="0">Лист1!$A$1:$S$102</definedName>
  </definedNames>
  <calcPr calcId="124519"/>
</workbook>
</file>

<file path=xl/calcChain.xml><?xml version="1.0" encoding="utf-8"?>
<calcChain xmlns="http://schemas.openxmlformats.org/spreadsheetml/2006/main">
  <c r="Q88" i="1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7"/>
  <c r="C100" l="1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K31"/>
  <c r="L31"/>
  <c r="M31"/>
  <c r="N31"/>
  <c r="K32"/>
  <c r="L32"/>
  <c r="M32"/>
  <c r="N32"/>
  <c r="K33"/>
  <c r="L33"/>
  <c r="M33"/>
  <c r="N33"/>
  <c r="K34"/>
  <c r="L34"/>
  <c r="M34"/>
  <c r="N34"/>
  <c r="K35"/>
  <c r="L35"/>
  <c r="M35"/>
  <c r="N35"/>
  <c r="K36"/>
  <c r="L36"/>
  <c r="M36"/>
  <c r="N36"/>
  <c r="K37"/>
  <c r="L37"/>
  <c r="M37"/>
  <c r="N37"/>
  <c r="K38"/>
  <c r="L38"/>
  <c r="M38"/>
  <c r="N38"/>
  <c r="K39"/>
  <c r="L39"/>
  <c r="M39"/>
  <c r="N39"/>
  <c r="K40"/>
  <c r="L40"/>
  <c r="M40"/>
  <c r="N40"/>
  <c r="K41"/>
  <c r="L41"/>
  <c r="M41"/>
  <c r="N41"/>
  <c r="K42"/>
  <c r="L42"/>
  <c r="M42"/>
  <c r="N42"/>
  <c r="K43"/>
  <c r="L43"/>
  <c r="M43"/>
  <c r="N43"/>
  <c r="K44"/>
  <c r="L44"/>
  <c r="M44"/>
  <c r="N44"/>
  <c r="K45"/>
  <c r="L45"/>
  <c r="M45"/>
  <c r="N45"/>
  <c r="K46"/>
  <c r="L46"/>
  <c r="M46"/>
  <c r="N46"/>
  <c r="K47"/>
  <c r="L47"/>
  <c r="M47"/>
  <c r="N47"/>
  <c r="K48"/>
  <c r="L48"/>
  <c r="M48"/>
  <c r="N48"/>
  <c r="K49"/>
  <c r="L49"/>
  <c r="M49"/>
  <c r="N49"/>
  <c r="K50"/>
  <c r="L50"/>
  <c r="M50"/>
  <c r="N50"/>
  <c r="K51"/>
  <c r="L51"/>
  <c r="M51"/>
  <c r="N51"/>
  <c r="K52"/>
  <c r="L52"/>
  <c r="M52"/>
  <c r="N52"/>
  <c r="K53"/>
  <c r="L53"/>
  <c r="M53"/>
  <c r="N53"/>
  <c r="K54"/>
  <c r="L54"/>
  <c r="M54"/>
  <c r="N54"/>
  <c r="K55"/>
  <c r="L55"/>
  <c r="M55"/>
  <c r="N55"/>
  <c r="K56"/>
  <c r="L56"/>
  <c r="M56"/>
  <c r="N56"/>
  <c r="K57"/>
  <c r="L57"/>
  <c r="M57"/>
  <c r="N57"/>
  <c r="K58"/>
  <c r="L58"/>
  <c r="M58"/>
  <c r="N58"/>
  <c r="K59"/>
  <c r="L59"/>
  <c r="M59"/>
  <c r="N59"/>
  <c r="K60"/>
  <c r="L60"/>
  <c r="M60"/>
  <c r="N60"/>
  <c r="K61"/>
  <c r="L61"/>
  <c r="M61"/>
  <c r="N61"/>
  <c r="K62"/>
  <c r="L62"/>
  <c r="M62"/>
  <c r="N62"/>
  <c r="K63"/>
  <c r="L63"/>
  <c r="M63"/>
  <c r="N63"/>
  <c r="K64"/>
  <c r="L64"/>
  <c r="M64"/>
  <c r="N64"/>
  <c r="K65"/>
  <c r="L65"/>
  <c r="M65"/>
  <c r="N65"/>
  <c r="K66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1"/>
  <c r="L71"/>
  <c r="M71"/>
  <c r="N71"/>
  <c r="K72"/>
  <c r="L72"/>
  <c r="M72"/>
  <c r="N72"/>
  <c r="K73"/>
  <c r="L73"/>
  <c r="M73"/>
  <c r="N73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M78"/>
  <c r="N78"/>
  <c r="K79"/>
  <c r="L79"/>
  <c r="M79"/>
  <c r="N79"/>
  <c r="K80"/>
  <c r="L80"/>
  <c r="M80"/>
  <c r="N80"/>
  <c r="K81"/>
  <c r="L81"/>
  <c r="M81"/>
  <c r="N81"/>
  <c r="K82"/>
  <c r="L82"/>
  <c r="M82"/>
  <c r="N82"/>
  <c r="K83"/>
  <c r="L83"/>
  <c r="M83"/>
  <c r="N83"/>
  <c r="K84"/>
  <c r="L84"/>
  <c r="M84"/>
  <c r="N84"/>
  <c r="K85"/>
  <c r="L85"/>
  <c r="M85"/>
  <c r="N85"/>
  <c r="K86"/>
  <c r="L86"/>
  <c r="M86"/>
  <c r="N86"/>
  <c r="K87"/>
  <c r="L87"/>
  <c r="M87"/>
  <c r="N87"/>
  <c r="K88"/>
  <c r="L88"/>
  <c r="M88"/>
  <c r="N88"/>
  <c r="J20" l="1"/>
  <c r="P20" s="1"/>
  <c r="J8"/>
  <c r="P8" s="1"/>
  <c r="J9"/>
  <c r="P9" s="1"/>
  <c r="J10"/>
  <c r="P10" s="1"/>
  <c r="J11"/>
  <c r="P11" s="1"/>
  <c r="J12"/>
  <c r="P12" s="1"/>
  <c r="J13"/>
  <c r="P13" s="1"/>
  <c r="J14"/>
  <c r="P14" s="1"/>
  <c r="J15"/>
  <c r="P15" s="1"/>
  <c r="J16"/>
  <c r="P16" s="1"/>
  <c r="J17"/>
  <c r="P17" s="1"/>
  <c r="J18"/>
  <c r="P18" s="1"/>
  <c r="J19"/>
  <c r="P19" s="1"/>
  <c r="J21"/>
  <c r="P21" s="1"/>
  <c r="J22"/>
  <c r="P22" s="1"/>
  <c r="J23"/>
  <c r="P23" s="1"/>
  <c r="J24"/>
  <c r="P24" s="1"/>
  <c r="J25"/>
  <c r="P25" s="1"/>
  <c r="J26"/>
  <c r="P26" s="1"/>
  <c r="J27"/>
  <c r="P27" s="1"/>
  <c r="J28"/>
  <c r="P28" s="1"/>
  <c r="J29"/>
  <c r="P29" s="1"/>
  <c r="J30"/>
  <c r="P30" s="1"/>
  <c r="J31"/>
  <c r="P31" s="1"/>
  <c r="J32"/>
  <c r="P32" s="1"/>
  <c r="J33"/>
  <c r="P33" s="1"/>
  <c r="J34"/>
  <c r="P34" s="1"/>
  <c r="J35"/>
  <c r="P35" s="1"/>
  <c r="J36"/>
  <c r="P36" s="1"/>
  <c r="J37"/>
  <c r="P37" s="1"/>
  <c r="J38"/>
  <c r="P38" s="1"/>
  <c r="J39"/>
  <c r="P39" s="1"/>
  <c r="J40"/>
  <c r="P40" s="1"/>
  <c r="J41"/>
  <c r="P41" s="1"/>
  <c r="J42"/>
  <c r="P42" s="1"/>
  <c r="J43"/>
  <c r="P43" s="1"/>
  <c r="J44"/>
  <c r="P44" s="1"/>
  <c r="J45"/>
  <c r="P45" s="1"/>
  <c r="J46"/>
  <c r="P46" s="1"/>
  <c r="J47"/>
  <c r="P47" s="1"/>
  <c r="J48"/>
  <c r="P48" s="1"/>
  <c r="J49"/>
  <c r="P49" s="1"/>
  <c r="J50"/>
  <c r="P50" s="1"/>
  <c r="J51"/>
  <c r="P51" s="1"/>
  <c r="J52"/>
  <c r="P52" s="1"/>
  <c r="J53"/>
  <c r="P53" s="1"/>
  <c r="J54"/>
  <c r="P54" s="1"/>
  <c r="J55"/>
  <c r="P55" s="1"/>
  <c r="J56"/>
  <c r="P56" s="1"/>
  <c r="J57"/>
  <c r="P57" s="1"/>
  <c r="J58"/>
  <c r="P58" s="1"/>
  <c r="J59"/>
  <c r="P59" s="1"/>
  <c r="J60"/>
  <c r="P60" s="1"/>
  <c r="J61"/>
  <c r="P61" s="1"/>
  <c r="J62"/>
  <c r="P62" s="1"/>
  <c r="J63"/>
  <c r="P63" s="1"/>
  <c r="J64"/>
  <c r="P64" s="1"/>
  <c r="J65"/>
  <c r="P65" s="1"/>
  <c r="J66"/>
  <c r="P66" s="1"/>
  <c r="J67"/>
  <c r="P67" s="1"/>
  <c r="J68"/>
  <c r="P68" s="1"/>
  <c r="J69"/>
  <c r="P69" s="1"/>
  <c r="J70"/>
  <c r="P70" s="1"/>
  <c r="J71"/>
  <c r="P71" s="1"/>
  <c r="J72"/>
  <c r="P72" s="1"/>
  <c r="J73"/>
  <c r="P73" s="1"/>
  <c r="J74"/>
  <c r="P74" s="1"/>
  <c r="J75"/>
  <c r="P75" s="1"/>
  <c r="J76"/>
  <c r="P76" s="1"/>
  <c r="J77"/>
  <c r="P77" s="1"/>
  <c r="J78"/>
  <c r="P78" s="1"/>
  <c r="J79"/>
  <c r="P79" s="1"/>
  <c r="J80"/>
  <c r="P80" s="1"/>
  <c r="J81"/>
  <c r="P81" s="1"/>
  <c r="J82"/>
  <c r="P82" s="1"/>
  <c r="J83"/>
  <c r="P83" s="1"/>
  <c r="J84"/>
  <c r="P84" s="1"/>
  <c r="J85"/>
  <c r="P85" s="1"/>
  <c r="J86"/>
  <c r="P86" s="1"/>
  <c r="J87"/>
  <c r="P87" s="1"/>
  <c r="J7"/>
  <c r="P7" s="1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C101" i="1"/>
  <c r="P88" l="1"/>
  <c r="O88" l="1"/>
</calcChain>
</file>

<file path=xl/sharedStrings.xml><?xml version="1.0" encoding="utf-8"?>
<sst xmlns="http://schemas.openxmlformats.org/spreadsheetml/2006/main" count="380" uniqueCount="196">
  <si>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</si>
  <si>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</si>
  <si>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</si>
  <si>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</si>
  <si>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</si>
  <si>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</si>
  <si>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</si>
  <si>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</si>
  <si>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</si>
  <si>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</si>
  <si>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</si>
  <si>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</si>
  <si>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</si>
  <si>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</si>
  <si>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</si>
  <si>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</si>
  <si>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</si>
  <si>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</si>
  <si>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</si>
  <si>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</si>
  <si>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</si>
  <si>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</si>
  <si>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</si>
  <si>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</si>
  <si>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</si>
  <si>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</si>
  <si>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рубkи РФ</t>
  </si>
  <si>
    <t>4.2, Developer  (build 122-D7)</t>
  </si>
  <si>
    <t>Query2</t>
  </si>
  <si>
    <t>Республика Башкортостан</t>
  </si>
  <si>
    <t>Поставка оптических муфт и комплектующих</t>
  </si>
  <si>
    <t>, тел. , эл.почта:</t>
  </si>
  <si>
    <t/>
  </si>
  <si>
    <t>31.12.2014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</si>
  <si>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</si>
  <si>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</si>
  <si>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</si>
  <si>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ГИЛЬЗА КДЗС, 40ММ</t>
  </si>
  <si>
    <t>шт</t>
  </si>
  <si>
    <t>КОМПЛЕКТ №3 ДЛЯ ВВОДА ОК МТОК</t>
  </si>
  <si>
    <t>КОМПЛЕКТ №4 ДЛЯ ВВОДА ОК МТОК</t>
  </si>
  <si>
    <t>КОМПЛЕКТ №6 ДЛЯ ВВОДА ОК МТОК</t>
  </si>
  <si>
    <t xml:space="preserve">Предназначен для ввода в овальный патрубок “транзитной” петли ОК без крепления силовых элементов или же для ввода двух отдельных ОК. Для МТОК-Б1, В3, Г3, К6, Л6, ББ.                                                                                          </t>
  </si>
  <si>
    <t>КОМПЛЕКТ №7 ДЛЯ ВВОДА ОК МТОК</t>
  </si>
  <si>
    <t>КОМПЛЕКТ №9 ДЛЯ ВВОДА ОК МТОК</t>
  </si>
  <si>
    <t>КОМПЛЕКТ ДЛЯ РЕМОНТА МТОК</t>
  </si>
  <si>
    <t>компл</t>
  </si>
  <si>
    <t>КРОСС ШКОН-8-SC (В КОМПЛЕКТЕ)</t>
  </si>
  <si>
    <t>КРОСС ШКОН-ММ/1-8-SC</t>
  </si>
  <si>
    <t>КРОСС ШКОН-Р/1-4-FC/ST-КОРПУС</t>
  </si>
  <si>
    <t>КРОСС ШКОС-М-1U/2-16-SC</t>
  </si>
  <si>
    <t>КРОСС ШКОС-М-1U/2-24-SC</t>
  </si>
  <si>
    <t>КРОСС ШКОС-М-1U/2-8-SC</t>
  </si>
  <si>
    <t>КРОСС ШКОС-М-3U/2-64-SC</t>
  </si>
  <si>
    <t>МУФТА ОПТИЧЕСКИЙ МОГ-Т-30-1К4845</t>
  </si>
  <si>
    <t>Тупиковая оптическая муфта МОГ-Т-30-1К4845 устанавливается в колодцах кабельной канализации. Тупиковую муфту используют для экономии места (в связи с небольшими размерами).  Муфта имеет 3 кабельных ввода с одной стороны, с другой же на нее установлен глух</t>
  </si>
  <si>
    <t>МУФТА МПЗ ДЛЯ МТОК</t>
  </si>
  <si>
    <t>МУФТА ОПТИЧЕСКАЯ МТОК-Г3/216-1КТ3645-К</t>
  </si>
  <si>
    <t>МУФТА МТОК-Г3/Б-1КТ3645-К-8SC</t>
  </si>
  <si>
    <t>МУФТА ОПТИЧЕСКАЯ МТОК-Г3/Б-4КТ3645-К-8SC</t>
  </si>
  <si>
    <t>МУФТА МТОК-М6/144-1КТЗ645-Л-44</t>
  </si>
  <si>
    <t>МУФТА МЧЗ ДЛЯ МТОК</t>
  </si>
  <si>
    <t>МЧЗ используется для дополнительной защиты муфт МТОК в котлованах, в сырых грунтах с высоким уровнем почвенных вод, а также при укладке оптических муфт непосредственно на дно болот, рек и озер на глубины до 10 метров.</t>
  </si>
  <si>
    <t>РАЗВЕТВИТЕЛЬ ОПТИЧЕСКИЙ ВХ.(FC/UPC)-ВЫХ.1(FC/UPC)-ВЫХ.2(SC/APC)-50/50</t>
  </si>
  <si>
    <t>делитель оптического сигнала</t>
  </si>
  <si>
    <t>РАЗВЕТВИТЕЛЬ ОПТИЧЕСКИЙ ВХ.(FC/UPC)-ВЫХ.1(FC/UPC)-ВЫХ.2(SC/APC)-65/35</t>
  </si>
  <si>
    <t>РАЗВЕТВИТЕЛЬ ОПТИЧЕСКИЙ ВХ.(FC/UPC)-ВЫХ.1(FC/UPC)-ВЫХ.2(SC/APC)-70/30</t>
  </si>
  <si>
    <t>РАЗВЕТВИТЕЛЬ ОПТИЧЕСКИЙ ВХ.(FC/UPC)-ВЫХ.1(FC/UPC)-ВЫХ.2(SC/APC)-75/25</t>
  </si>
  <si>
    <t>РАЗВЕТВИТЕЛЬ ОПТИЧЕСКИЙ ВХ.(FC/UPC)-ВЫХ.1(FC/UPC)-ВЫХ.2(SC/APC)-80/20</t>
  </si>
  <si>
    <t>РАЗВЕТВИТЕЛЬ ОПТИЧЕСКИЙ ВХ.(FC/UPC)-ВЫХ.1(FC/UPC)-ВЫХ.2(SC/APC)-85/15</t>
  </si>
  <si>
    <t>РАЗВЕТВИТЕЛЬ ОПТИЧЕСКИЙ ВХ.(FC/UPC)-ВЫХ.1(FC/UPC)-ВЫХ.2(SC/APC)-90/1</t>
  </si>
  <si>
    <t>РАЗВЕТВИТЕЛЬ ОПТИЧЕСКИЙ ВХ.(FC/UPC)-ВЫХ.1(FC/UPC)-ВЫХ.2(SC/APC)-95/5</t>
  </si>
  <si>
    <t>ПИГТЕЙЛ АБОН.SC/APC 15M G 657</t>
  </si>
  <si>
    <t>РАЗВЕТВИТЕЛЬ РО-1*2 05/95 0,9</t>
  </si>
  <si>
    <t>РАЗВЕТВИТЕЛЬ РО-1*2 10/90 0,9</t>
  </si>
  <si>
    <t>РОЗЕТКА ОПТИЧЕСКАЯ ВОЛС АДАПТЕР SC/UPC MM SIMPLEX</t>
  </si>
  <si>
    <t>САЛФЕТКИ KIM-WIPES БЕЗВОРСОВ.</t>
  </si>
  <si>
    <t>Cалфетки безворсовые  Kimwipes  используются для очистки оптического волокна от остатков эпоксилокрилового покрытия после его удаления c помощью стриппера, а также используются для протирки оптических коннекторов. Количество салфеток в упаковке - 280 шт.</t>
  </si>
  <si>
    <t>упак</t>
  </si>
  <si>
    <t>СПЛИТТЕР ОПТИЧ. 1*2,50/50 ОКОНЦ. FC/APC-FC/APC-SC/APC,1550НМ</t>
  </si>
  <si>
    <t>делитель оптического сигнала оконцованный</t>
  </si>
  <si>
    <t>СПЛИТТЕР ОПТИЧ. 1*2,50/50 ОКОНЦ. SC/APC-SC/APC,1310/1550НМ</t>
  </si>
  <si>
    <t>СПЛИТТЕР ОПТИЧ. 1*3,33/33/33 ОКОНЦ. FC/APC-FC/APC,1310/1550НМ</t>
  </si>
  <si>
    <t>ШКАФ КРОССОВЫЙ ОПТ. ШКОС 19 2U, 48 SM FC</t>
  </si>
  <si>
    <t>ШКАФ ШКОС-М-1U/2-16-FC/ST</t>
  </si>
  <si>
    <t>ШКАФ ШКОС-М-1U/2-48-SC</t>
  </si>
  <si>
    <t>ШКАФ ШКОС-М-1U/2-8-FC/ST</t>
  </si>
  <si>
    <t>ШКАФ ШКОС-С-2U/4-48-FC/ST</t>
  </si>
  <si>
    <t>ШНУР ОПТИЧЕСКИЙ FC/APC-SC/APC SM 9/125 SIMPLEX 10М</t>
  </si>
  <si>
    <t>ШНУР ОПТИЧЕСКИЙ ШОС-SM/3,0MM-SC/UPC-SC/APC SIMPLEX SM9/125 2,0M</t>
  </si>
  <si>
    <t>ШНУР ОПТИЧЕСКИЙ ШОС-SM/3,0MM-SC/UPC-SC/UPC SIMPLEX SM9/125 2,0M</t>
  </si>
  <si>
    <t>ШНУР ОПТИЧЕСКИЙ ШОС-SM/3,0MM-SC/UPC-SC/UPC SIMPLEX SM9/125 5,0M</t>
  </si>
  <si>
    <t>ШНУР СОЕДИНИТЕЛЬНЫЙ ШОС FC/APC-FC/APC 10M</t>
  </si>
  <si>
    <t>ШНУР СОЕДИНИТЕЛЬНЫЙ ШОС FC/APC-SC/APC 2M</t>
  </si>
  <si>
    <t>ШНУР СОЕДИНИТЕЛЬНЫЙ ШОС-SM/3,0MM-FC/APC-FC/UPC-5,0M</t>
  </si>
  <si>
    <t>ШНУР ШОС FC/UPC-FC/UPC 50М</t>
  </si>
  <si>
    <t>ШНУР ШОС FC/UPC-SC/UPC, 25М</t>
  </si>
  <si>
    <t>ШНУР ШОС-SM/0,9 ММ-SC/APC-1,5М</t>
  </si>
  <si>
    <t>ШНУР ШОС-SM/0,9ММ-SC/APC-Р/Т-1,0 М</t>
  </si>
  <si>
    <t>ШНУР ШОС-SM/2,0 ММ-SC/APC-SC/APC-3,0М</t>
  </si>
  <si>
    <t>ШНУР ШОС-SM/2,0ММ-FC/APC-FC/UPC-10,0 М</t>
  </si>
  <si>
    <t>ШНУР ШОС-SM/2,0ММ-FC/UPC-SC/UPC-2,0М</t>
  </si>
  <si>
    <t>ШНУР ШОС-SM/3,0 ММ-FC/UPC-FC/UPC-2,0М</t>
  </si>
  <si>
    <t>ШНУР ШОС-SM/3,0 ММ-FC/UPC-FC/UPC-3,0 М</t>
  </si>
  <si>
    <t>ШНУР ШОС-SM/3,0 ММ-FC/UPC-FC/UPC-5,0М</t>
  </si>
  <si>
    <t>ШНУР ШОС-SM/3,0 ММ-SC/APC-FC/UPC-2,0М</t>
  </si>
  <si>
    <t>ШНУР ШОС-SM/3,0 ММ-SC/UPC-SC/UPC-5,0М</t>
  </si>
  <si>
    <t>ШНУР ШОС-SM/3,0ММ-FC/APC-FC/UPC-2,0М</t>
  </si>
  <si>
    <t>ШНУР ШОС-SM/3,0ММ-FC/APC-SC/APC-2,0 М</t>
  </si>
  <si>
    <t>ШНУР ШОС-SM/3,0ММ-FC/APC-SC/UPC-2,0М</t>
  </si>
  <si>
    <t>ШОС FC/APC-FC/APC SM 3.0 L-2.0М</t>
  </si>
  <si>
    <t>ШОС FC/UPC-SC/UPC SM 3,0 L-10,0 M</t>
  </si>
  <si>
    <t>КОМПЛЕКТ КАССЕТЫ К48-4525</t>
  </si>
  <si>
    <t>КРОНШТЕЙН УНИВЕРСАЛЬНЫЙ ДЛЯ МОНТАЖА МУФТ</t>
  </si>
  <si>
    <t>Кронштейн универсальный предназначен для организации рабочего места по монтажу тупиковых оптических муфт везде, где имеется стол, верстак, консоль или ящик. С помощью кронштейна муфту можно установить и закрепить в вертикальном или горизонтальном положени</t>
  </si>
  <si>
    <t>МУФТА ОПТИЧЕСКАЯ МТОК-А1/216-1КТ3645-К-77</t>
  </si>
  <si>
    <t>Проволочная броня, транзит.Магистральная тупиковая муфта. Для монтажа магистральных ОК с броней из стальных проволок. Максимальное число соединяемых ОВ - 216. Максимальное число вводимых ОК - 3. Герметизация кожуха с оголовником "горячим" способом, с прим</t>
  </si>
  <si>
    <t>МУФТА ОПТИЧЕСКАЯ МТОК-Б1/216-1КТ3645-К-44</t>
  </si>
  <si>
    <t>МУФТА ОПТИЧЕСКАЯ МТОК-Б2/216-1КТ3645-К-44</t>
  </si>
  <si>
    <t>МУФТА ОПТИЧЕСКАЯ МТОК-В3/216-1КТ3645-К</t>
  </si>
  <si>
    <t>Любой тип кабеля Универсальная тупиковая муфта для монтажа ОК любой конструкции. Максимальное число соединяемых ОВ - 216. Максимальное число вводимых ОК - 8. Герметизация кожуха с оголовником осуществляется механическим способом. Для использования в стесн</t>
  </si>
  <si>
    <t>МУФТА ОПТИЧЕСКАЯ МТОК-К6/108-1КТ3645-К</t>
  </si>
  <si>
    <t>Малогабаритная универсальная тупиковая муфта для монтажа ОК любой конструкции, с любыми видами брони и силовых элементов (кроме подводных). Максимальное число соединяемых ОВ - 108. Максимальным число вводимых ОК - 5. Способ герметизации кожуха с оголовник</t>
  </si>
  <si>
    <t>МУФТА ОПТИЧЕСКАЯ МТОК-Л6/108-1КТ3645-К</t>
  </si>
  <si>
    <t>Внутризоновая тупиковая муфта для монтажа ОК в городской канализации, подвалах, чердаках, опорах, а также в ЗПТ. Максимальное число соединяемых ОВ - 108. Максимальным число вводимых ОК - 5. Способ герметизации кожуха с оголовником механический, с применен</t>
  </si>
  <si>
    <t>МУФТА ОПТИЧЕСКАЯ МТОК-Л6/В-8SC</t>
  </si>
  <si>
    <t>РАЗВЕТВИТЕЛЬ ОПТИЧЕСКИЙ ВХ.(FC/UPC)-ВЫХ.1(FC/UPC)-ВЫХ.2(FC/UPC)-50/50</t>
  </si>
  <si>
    <t>РАЗВЕТВИТЕЛЬ ОПТИЧЕСКИЙ ВХ.(FC/UPC)-ВЫХ.1(FC/UPC)-ВЫХ.2(FC/UPC)-70/30</t>
  </si>
  <si>
    <t>РАЗВЕТВИТЕЛЬ ОПТИЧЕСКИЙ ВХ.(FC/UPC)-ВЫХ.1(FC/UPC)-ВЫХ.2(FC/UPC)-75/25</t>
  </si>
  <si>
    <t>ПАТЧПАНЕЛЬ ДЛЯ SМ НА 48 ПОРТОВ LC</t>
  </si>
  <si>
    <t>МУФТА ОПТИЧЕСКАЯ МТОК-Л7/48-1КС1645-К</t>
  </si>
  <si>
    <t>Малогабаритная оптическая муфта. Муфта обеспечивает ввод через круглые патрубки до 4 отдельных кабелей от 5 до 22 мм.  использованием только термоусаживаемых трубок, входящих в комплект муфты. Из линейки муфт МТОК, Л7 самая невысокая, всего 324 мм.</t>
  </si>
  <si>
    <t xml:space="preserve">Гильза термоусаживаемая КДЗС 40мм. Представляет собой полиолефиновую трубку, внутри которой находится металлический стержень и трубка из севилена. Предназначена для защиты места сварки двух волокон в оптических муфтах и кроссах. </t>
  </si>
  <si>
    <t xml:space="preserve">Гильза термоусаживаемая КДЗС 60мм. Представляет собой полиолефиновую трубку, внутри которой находится металлический стержень и трубка из севилена. Предназначена для защиты места сварки двух волокон в оптических муфтах и кроссах. </t>
  </si>
  <si>
    <t>ГИЛЬЗА КДЗС 60 ММ</t>
  </si>
  <si>
    <t xml:space="preserve">Для ОК без брони. Для подвесных самонесущих ОК с повивом из синтетических нитей. Для МТОК-Б1, В3, К6, ББ.                                                                                        </t>
  </si>
  <si>
    <t xml:space="preserve">Для ОК с броней из стальных проволок, гофрированной стальной ленты или стеклопрутков. Для МТОК-Б1, В2, В3, К6, М6, ББ.                                                       </t>
  </si>
  <si>
    <t xml:space="preserve">Для ОК с броней из стальных проволок. Для МТОК-А1.                                                          </t>
  </si>
  <si>
    <t xml:space="preserve">Для ввода   самонесущего оптического кабеля или транзитной петли ОК с броней. В комплекте №9 для ввода ОК имеются средства для фиксации проволоки брони. </t>
  </si>
  <si>
    <t xml:space="preserve">Односекционный настенный оптический кросс малой емкости.8 портов SC. Адаптеры установлены на сменной планке. </t>
  </si>
  <si>
    <t>Оптическая кросс панель 19" на 48 портов LC в комплекте с LC адаптерами, пигтейлами и сплайс кассетами. 
Оптическая панель предназначена для монтажа в 19" шкафы, стойки, кронштейны. Внутри оптического бокса расположены сплайс–пластины для крепления мест сварки оптических волокон.</t>
  </si>
  <si>
    <t>МТОК-Л6/108-1КТ3645-К (малогабаритная).Внутризоновая тупиковая муфта для монтажа ОК в городской канализации, подвалах, чердаках, опорах, а также в ЗПТ. Максимальное число соединяемых ОВ - 108. Максимальным число вводимых ОК - 5.</t>
  </si>
  <si>
    <t>Кассета для муфт типа МОГ. Предназначена для укладки КДЗС и запасов оптических волокон оптического кабеля. Комплектация:
Кассета К45-4525 - 1 шт
Ложемент Л12-4525 - 4 шт
Хомуты нейлоновые(стяжки) 2,5х80мм - 12 шт
Маркеры цифровые(бумага, от 0 до 9) - 6шт
Гильза КДЗС 4525 (45мм) - 4 уп по 10шт.</t>
  </si>
  <si>
    <t>Щнур оптический соединительный, SM - тип оптического кабеля, 3,0 мм - наружный диаметр кабеля, FC/UPC -SC/UPC - типы коннекторов/виды полировки, 10,0 м - длина шнура</t>
  </si>
  <si>
    <t>Щнур оптический соединительный, SM - тип оптического кабеля, 3,0 мм - наружный диаметр кабеля, FC/APC -FC/APC - типы коннекторов/виды полировки, 2,0 м - длина шнура</t>
  </si>
  <si>
    <t>Щнур оптический соединительный, SM - тип оптического кабеля, 3,0 мм - наружный диаметр кабеля, FC/APC -SC/UPC - типы коннекторов/виды полировки, 2,0 м - длина шнура.</t>
  </si>
  <si>
    <t>Щнур оптический соединительный, SM - тип оптического кабеля, 3,0 мм - наружный диаметр кабеля, FC/APC -SC/APC - типы коннекторов/виды полировки, 2,0 м - длина шнура.</t>
  </si>
  <si>
    <t>Щнур оптический соединительный, SM - тип оптического кабеля, 3,0 мм - наружный диаметр кабеля, FC/APC -FC/UPC - типы коннекторов/виды полировки, 2,0 м - длина шнура.</t>
  </si>
  <si>
    <t>Щнур оптический соединительный, SM - тип оптического кабеля, 3,0 мм - наружный диаметр кабеля, SC/UPC -SC/UPC - типы коннекторов/виды полировки, 5,0 м - длина шнура.</t>
  </si>
  <si>
    <t>Шнур оптический соединительный, SM - тип оптического кабеля, 3,0 мм - наружный диаметр кабеля, SC/APC -FC/UPC - типы коннекторов/виды полировки, 2,0 м - длина шнура.</t>
  </si>
  <si>
    <t>Шнур оптический соединительный, SM - тип оптического кабеля, 3,0 мм - наружный диаметр кабеля, FC/UPC -FC/UPC - типы коннекторов/виды полировки, 5,0 м - длина шнура.</t>
  </si>
  <si>
    <t>Шнур оптический соединительный, SM - тип оптического кабеля, 3,0 мм - наружный диаметр кабеля, FC/UPC -FC/UPC - типы коннекторов/виды полировки, 3,0 м - длина шнура.</t>
  </si>
  <si>
    <t>Шнур оптический соединительный, SM - тип оптического кабеля, 3,0 мм - наружный диаметр кабеля, FC/UPC -FC/UPC - типы коннекторов/виды полировки, 2,0 м - длина шнура.</t>
  </si>
  <si>
    <t>Шнур оптический соединительный, SM - тип оптического кабеля, 2,0 мм - наружный диаметр кабеля, FC/UPC -SC/UPC - типы коннекторов/виды полировки, 2,0 м - длина шнура.</t>
  </si>
  <si>
    <t>Шнур оптический соединительный, SM - тип оптического кабеля, 3,0 мм - наружный диаметр кабеля, FC/APC -FC/UPC - типы коннекторов/виды полировки, 10,0 м - длина шнура.</t>
  </si>
  <si>
    <t>Шнур оптический соединительный, SM - тип оптического кабеля, 3,0 мм - наружный диаметр кабеля, SC/APC -SC/APC - типы коннекторов/виды полировки, 3,0 м - длина шнура.</t>
  </si>
  <si>
    <t>Пигтейл 9/125 c полировкой APC Одномод SC/APC, 1,5 метра, диаметр 0,9 мм.</t>
  </si>
  <si>
    <t>Пигтейл 9/125 c полировкой APC Одномод SC/APC, 1,5 метра, диаметр 0,9 мм </t>
  </si>
  <si>
    <t>Шнур оптический соединительный, SM - тип оптического кабеля, 3,0 мм - наружный диаметр кабеля, FC/UPC -SC/UPC - типы коннекторов/виды полировки, 25,0 м - длина шнура.</t>
  </si>
  <si>
    <t>Шнур оптический соединительный, SM - тип оптического кабеля, 3,0 мм - наружный диаметр кабеля, FC/UPC -FC/UPC - типы коннекторов/виды полировки, 50,0 м - длина шнура.</t>
  </si>
  <si>
    <t>Шнур оптический соединительный, SM - тип оптического кабеля, 3,0 мм - наружный диаметр кабеля, FC/APC -FC/UPC - типы коннекторов/виды полировки, 5,0 м - длина шнура.</t>
  </si>
  <si>
    <t>Шнур оптический соединительный, SM - тип оптического кабеля, 3,0 мм - наружный диаметр кабеля, FC/APC -SC/APC - типы коннекторов/виды полировки, 2,0 м - длина шнура.</t>
  </si>
  <si>
    <t>Шнур оптический соединительный, SM - тип оптического кабеля, 3,0 мм - наружный диаметр кабеля, FC/APC -FC/APC - типы коннекторов/виды полировки, 10,0 м - длина шнура.</t>
  </si>
  <si>
    <t>Шнур оптический соединительный, SM - тип оптического кабеля, 3,0 мм - наружный диаметр кабеля, SC/UPC -SC/UPC - типы коннекторов/виды полировки, 5,0 м - длина шнура.</t>
  </si>
  <si>
    <t>Шнур оптический соединительный, SM - тип оптического кабеля, 3,0 мм - наружный диаметр кабеля, SC/UPC -SC/UPC - типы коннекторов/виды полировки, 2,0 м - длина шнура.</t>
  </si>
  <si>
    <t>Шнур оптический соединительный, SM - тип оптического кабеля, 3,0 мм - наружный диаметр кабеля, SC/UPC -SC/APC - типы коннекторов/виды полировки, 2,0 м - длина шнура.</t>
  </si>
  <si>
    <t>Шнур оптический соединительный, SM - тип оптического кабеля, 3,0 мм - наружный диаметр кабеля, FC/APC -SC/APC - типы коннекторов/виды полировки, 10,0 м - длина шнура.</t>
  </si>
  <si>
    <t>Оптический кросс 48 -портовый, стоечный, 19", высота 2U, в комплекте: пигтейлы, адаптер, КДЗС, FC разъемы</t>
  </si>
  <si>
    <t>Оптический кросс 8-портовый,   стоечный, 19", высота 1U, в комплекте: пигтейлы, адаптер, КДЗС, FC разъемы</t>
  </si>
  <si>
    <t>Оптический кросс 16 -портовый, стоечный, 19", высота 1U, в комплекте: пигтейлы, адаптер, КДЗС, FC разъемы</t>
  </si>
  <si>
    <t>Оптический кросс 48 -портовый, стоечный, 19", высота 2U, в комплекте: пигтейлы, адаптер, КДЗС, SC разъемы</t>
  </si>
  <si>
    <t>Розетка предназначена для соединения оптических шнуров с адаптерами типа SC/UPC. Крепление розетки к патч-панели осуществляется с помощью защелки. Полимерные заглушки защищают розетки от попадания пыли.</t>
  </si>
  <si>
    <t>Предназначен для использования в более жестких по 
сравнению с обычными шнурам условиях эксплуатации, 
подразумевающих повышенные раздавливающие на-
грузки и изгибы малого радиуса.</t>
  </si>
  <si>
    <t>Оптический кросс 64 -портовый, стоечный, 19", высота 3U, в комплекте: пигтейлы, адаптер, КДЗС, SC разъемы.</t>
  </si>
  <si>
    <t>Оптический кросс 8 -портовый, стоечный, 19", высота 1U, в комплекте: пигтейлы, адаптер, КДЗС, SC разъемы.</t>
  </si>
  <si>
    <t>Оптический кросс 24 -портовый, стоечный, 19", высота 1U, в комплекте: пигтейлы, адаптер, КДЗС, SC разъемы.</t>
  </si>
  <si>
    <t>Оптический кросс 16 -портовый, стоечный, 19", высота 1U, в комплекте: пигтейлы, адаптер, КДЗС, SC разъемы.</t>
  </si>
  <si>
    <t xml:space="preserve">Односекционный настенный оптический кросс малой емкости.4 порта FC. Адаптеры установлены на сменной планке. </t>
  </si>
  <si>
    <t xml:space="preserve">Состав комплекта: ТУТ 180/60 (для герметизации кожуха с оголовником) – 1 шт; Шкурка шлифовальная – 1 шт; Пластмассовый хомут из двух половин – 1 шт; Маркеры для модулей – 1 лист; Гильза КДЗС – 10 шт; Стяжки нейлоновые – 8 шт; Силикагель – 1 упак.  </t>
  </si>
  <si>
    <t xml:space="preserve">Защитная пластмассовая муфта. Для дополнительной защиты муфт типа МТОК. Для использования в котлованах, в открытых сухих грунтах: песчаных и глинистых.       </t>
  </si>
  <si>
    <t xml:space="preserve">Внутризоновая тупиковая муфта. Для монтажа городских и подвесных оптических кабелей как с бронёй из гофрированной стальной ленты, так и без брони. Способ герметизации кожуха с оголовником механический, с применением пластмассового хомута. </t>
  </si>
  <si>
    <t xml:space="preserve">Муфта кластерная предназначена для оптических сетей доступа (FTTH) в малоэтажном секторе (сельская местность, коттеджные поселки и т.п.). Муфта используется для ответвления из распределительного кабеля волокон, обслуживающих группу абонентов (кластер). </t>
  </si>
  <si>
    <t>Муфта кластерная. Для оптических сетей доступа (FTTH) в малоэтажном секторе (сельская местность, коттеджные поселки и пр.). Для устанавки в колодцах кабельной канализации, в технических этажах зданий, в наземных или подвесных шкафах, непосредственно на опорах ЛЭП.</t>
  </si>
  <si>
    <t xml:space="preserve">Муфта оптическая МТОК-М6/144-1КТ3645-К-44 (проволочная броня). Малогабаритная магистральная муфта МТОК-М6 с механической герметизацией корпуса предназначена для установки в помещениях ввода кабелей, в колодцах, коллекторах, котлованах. 
</t>
  </si>
  <si>
    <t>Отдел ОЭТС</t>
  </si>
  <si>
    <t>Мухамадеев Алексей Викторович (347)2215587</t>
  </si>
  <si>
    <t>Магистральная тупиковая муфта. Для монтажа магистральных ОК с броней из стальных проволок. Максимальное число соединяемых ОВ - 216. Максимальным число вводимых ОК - 8. Герметизация кожуха с оголовником "горячим" способом, с применением термоусаживаемой трубки.</t>
  </si>
  <si>
    <t>Муфта тупиковая оптического кабеля МТОК типоразмера В2/216 (далее муфта) предназначена для использования в качестве соединительной, разветвительной муфты для монтажа оптических кабелей связи , прокладываемых, подвешиваемых на открытом воздухе, в кабельной канализации.</t>
  </si>
  <si>
    <t>MuhamadeevAV@rums.bashtel.ru</t>
  </si>
  <si>
    <t>Начальник отдела ОЭТС                                               К.В. Силов</t>
  </si>
  <si>
    <t>Предельная сумма лота составляет:     3207591,90 руб. с НДС.</t>
  </si>
  <si>
    <t xml:space="preserve">Гарантийные обязательства  не менее 12 месяцев </t>
  </si>
  <si>
    <t>Республика Башкортостан               г. Уфа ул . Каспийская д 14         зав склад Иксанова Флюра Сагитовна       сот. 89053527779        тел раб       .8/347/284-81-57.</t>
  </si>
  <si>
    <t>Республика Башкортостан   г. Уфа ул . Каспийская д 14         зав склад Иксанова Флюра Сагитовна       сот. 89053527779        тел раб       .8/347/284-81-57</t>
  </si>
  <si>
    <t>Приложение 1.3</t>
  </si>
  <si>
    <t>1 кв до 15.03.2014,2 кв до 15.06.2014,3кв до 15.09.14, 4 кв до 15.11.2014г. ( поставка по количеству корректируется заявкой 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</si>
</sst>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5" xfId="0" applyFont="1" applyBorder="1" applyAlignment="1">
      <alignment horizontal="center"/>
    </xf>
    <xf numFmtId="164" fontId="0" fillId="0" borderId="4" xfId="0" applyNumberFormat="1" applyBorder="1"/>
    <xf numFmtId="0" fontId="0" fillId="2" borderId="1" xfId="0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horizontal="left" vertical="top"/>
    </xf>
    <xf numFmtId="165" fontId="0" fillId="2" borderId="1" xfId="0" applyNumberForma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0" fillId="2" borderId="0" xfId="0" applyFill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X102"/>
  <sheetViews>
    <sheetView tabSelected="1" view="pageBreakPreview" topLeftCell="A88" zoomScale="85" zoomScaleSheetLayoutView="85" workbookViewId="0">
      <selection activeCell="D92" sqref="D92:R92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9"/>
    <col min="10" max="10" width="9.28515625" bestFit="1" customWidth="1"/>
    <col min="11" max="11" width="12.28515625" style="13" hidden="1" customWidth="1"/>
    <col min="12" max="12" width="12.42578125" style="13" hidden="1" customWidth="1"/>
    <col min="13" max="13" width="11.85546875" style="13" hidden="1" customWidth="1"/>
    <col min="14" max="14" width="12.140625" style="13" hidden="1" customWidth="1"/>
    <col min="15" max="15" width="16.5703125" style="10" customWidth="1"/>
    <col min="16" max="16" width="16" style="10" customWidth="1"/>
    <col min="17" max="17" width="16" style="12" customWidth="1"/>
    <col min="18" max="18" width="19.5703125" customWidth="1"/>
    <col min="19" max="19" width="3.28515625" customWidth="1"/>
  </cols>
  <sheetData>
    <row r="1" spans="1:24">
      <c r="R1" s="22" t="s">
        <v>194</v>
      </c>
    </row>
    <row r="2" spans="1:24">
      <c r="B2" s="39" t="s">
        <v>12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4">
      <c r="B3" t="s">
        <v>3</v>
      </c>
      <c r="C3" s="7"/>
      <c r="E3" t="s">
        <v>36</v>
      </c>
      <c r="R3" s="22"/>
      <c r="S3" s="3"/>
    </row>
    <row r="4" spans="1:24" s="14" customFormat="1">
      <c r="B4" s="40" t="s">
        <v>0</v>
      </c>
      <c r="C4" s="40" t="s">
        <v>17</v>
      </c>
      <c r="D4" s="40" t="s">
        <v>1</v>
      </c>
      <c r="E4" s="40" t="s">
        <v>16</v>
      </c>
      <c r="F4" s="47" t="s">
        <v>18</v>
      </c>
      <c r="G4" s="47"/>
      <c r="H4" s="47"/>
      <c r="I4" s="47"/>
      <c r="J4" s="47"/>
      <c r="K4" s="29"/>
      <c r="L4" s="29"/>
      <c r="M4" s="29"/>
      <c r="N4" s="29"/>
      <c r="O4" s="50" t="s">
        <v>24</v>
      </c>
      <c r="P4" s="48" t="s">
        <v>25</v>
      </c>
      <c r="Q4" s="41" t="s">
        <v>26</v>
      </c>
      <c r="R4" s="40" t="s">
        <v>2</v>
      </c>
      <c r="S4" s="15"/>
    </row>
    <row r="5" spans="1:24" s="16" customFormat="1" ht="48" customHeight="1">
      <c r="B5" s="40"/>
      <c r="C5" s="40"/>
      <c r="D5" s="40"/>
      <c r="E5" s="40"/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19</v>
      </c>
      <c r="L5" s="11" t="s">
        <v>20</v>
      </c>
      <c r="M5" s="11" t="s">
        <v>21</v>
      </c>
      <c r="N5" s="11" t="s">
        <v>22</v>
      </c>
      <c r="O5" s="51"/>
      <c r="P5" s="49"/>
      <c r="Q5" s="41"/>
      <c r="R5" s="40"/>
    </row>
    <row r="6" spans="1:24" s="14" customFormat="1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26"/>
      <c r="L6" s="26"/>
      <c r="M6" s="26"/>
      <c r="N6" s="26"/>
      <c r="O6" s="17">
        <v>10</v>
      </c>
      <c r="P6" s="17">
        <v>11</v>
      </c>
      <c r="Q6" s="17">
        <v>12</v>
      </c>
      <c r="R6" s="17">
        <v>9</v>
      </c>
    </row>
    <row r="7" spans="1:24" ht="150">
      <c r="A7" s="13"/>
      <c r="B7" s="8">
        <f t="shared" ref="B7:B38" si="0">ROW()-6</f>
        <v>1</v>
      </c>
      <c r="C7" s="1" t="s">
        <v>37</v>
      </c>
      <c r="D7" s="1" t="s">
        <v>132</v>
      </c>
      <c r="E7" s="4" t="s">
        <v>38</v>
      </c>
      <c r="F7" s="5">
        <v>800</v>
      </c>
      <c r="G7" s="5">
        <v>900</v>
      </c>
      <c r="H7" s="5">
        <v>900</v>
      </c>
      <c r="I7" s="5">
        <v>600</v>
      </c>
      <c r="J7" s="5">
        <f>SUM(F7:I7)</f>
        <v>3200</v>
      </c>
      <c r="K7" s="5">
        <f>O7*F7</f>
        <v>1896</v>
      </c>
      <c r="L7" s="5">
        <f>O7*G7</f>
        <v>2133</v>
      </c>
      <c r="M7" s="5">
        <f>O7*H7</f>
        <v>2133</v>
      </c>
      <c r="N7" s="5">
        <f>O7*I7</f>
        <v>1422</v>
      </c>
      <c r="O7" s="6">
        <v>2.37</v>
      </c>
      <c r="P7" s="6">
        <f t="shared" ref="P7:P38" si="1">O7*J7</f>
        <v>7584</v>
      </c>
      <c r="Q7" s="6">
        <f>P7*1.18</f>
        <v>8949.119999999999</v>
      </c>
      <c r="R7" s="1" t="s">
        <v>192</v>
      </c>
      <c r="S7" s="13"/>
    </row>
    <row r="8" spans="1:24" ht="150">
      <c r="A8" s="13"/>
      <c r="B8" s="8">
        <f t="shared" si="0"/>
        <v>2</v>
      </c>
      <c r="C8" s="1" t="s">
        <v>134</v>
      </c>
      <c r="D8" s="1" t="s">
        <v>133</v>
      </c>
      <c r="E8" s="4" t="s">
        <v>38</v>
      </c>
      <c r="F8" s="5">
        <v>1890</v>
      </c>
      <c r="G8" s="5">
        <v>2690</v>
      </c>
      <c r="H8" s="5">
        <v>700</v>
      </c>
      <c r="I8" s="5">
        <v>280</v>
      </c>
      <c r="J8" s="5">
        <f t="shared" ref="J8:J71" si="2">SUM(F8:I8)</f>
        <v>5560</v>
      </c>
      <c r="K8" s="5">
        <f>O8*F8</f>
        <v>4479.3</v>
      </c>
      <c r="L8" s="5">
        <f t="shared" ref="L8:L71" si="3">O8*G8</f>
        <v>6375.3</v>
      </c>
      <c r="M8" s="5">
        <f t="shared" ref="M8:M71" si="4">O8*H8</f>
        <v>1659</v>
      </c>
      <c r="N8" s="5">
        <f t="shared" ref="N8:N71" si="5">O8*I8</f>
        <v>663.6</v>
      </c>
      <c r="O8" s="6">
        <v>2.37</v>
      </c>
      <c r="P8" s="6">
        <f t="shared" si="1"/>
        <v>13177.2</v>
      </c>
      <c r="Q8" s="6">
        <f t="shared" ref="Q8:Q71" si="6">P8*1.18</f>
        <v>15549.096</v>
      </c>
      <c r="R8" s="1" t="s">
        <v>192</v>
      </c>
      <c r="S8" s="13"/>
    </row>
    <row r="9" spans="1:24" s="13" customFormat="1" ht="135">
      <c r="B9" s="33">
        <f t="shared" si="0"/>
        <v>3</v>
      </c>
      <c r="C9" s="31" t="s">
        <v>39</v>
      </c>
      <c r="D9" s="31" t="s">
        <v>135</v>
      </c>
      <c r="E9" s="34" t="s">
        <v>38</v>
      </c>
      <c r="F9" s="35">
        <v>60</v>
      </c>
      <c r="G9" s="35">
        <v>73</v>
      </c>
      <c r="H9" s="35">
        <v>19</v>
      </c>
      <c r="I9" s="35">
        <v>15</v>
      </c>
      <c r="J9" s="35">
        <f t="shared" si="2"/>
        <v>167</v>
      </c>
      <c r="K9" s="35">
        <f t="shared" ref="K9:K72" si="7">O9*F9</f>
        <v>20796.600000000002</v>
      </c>
      <c r="L9" s="35">
        <f t="shared" si="3"/>
        <v>25302.530000000002</v>
      </c>
      <c r="M9" s="35">
        <f t="shared" si="4"/>
        <v>6585.59</v>
      </c>
      <c r="N9" s="35">
        <f t="shared" si="5"/>
        <v>5199.1500000000005</v>
      </c>
      <c r="O9" s="36">
        <v>346.61</v>
      </c>
      <c r="P9" s="36">
        <f t="shared" si="1"/>
        <v>57883.87</v>
      </c>
      <c r="Q9" s="6">
        <f t="shared" si="6"/>
        <v>68302.9666</v>
      </c>
      <c r="R9" s="1" t="s">
        <v>192</v>
      </c>
    </row>
    <row r="10" spans="1:24" s="13" customFormat="1" ht="135">
      <c r="B10" s="33">
        <f t="shared" si="0"/>
        <v>4</v>
      </c>
      <c r="C10" s="31" t="s">
        <v>40</v>
      </c>
      <c r="D10" s="31" t="s">
        <v>136</v>
      </c>
      <c r="E10" s="34" t="s">
        <v>38</v>
      </c>
      <c r="F10" s="35">
        <v>60</v>
      </c>
      <c r="G10" s="35">
        <v>80</v>
      </c>
      <c r="H10" s="35">
        <v>29</v>
      </c>
      <c r="I10" s="35">
        <v>30</v>
      </c>
      <c r="J10" s="35">
        <f t="shared" si="2"/>
        <v>199</v>
      </c>
      <c r="K10" s="35">
        <f t="shared" si="7"/>
        <v>37800</v>
      </c>
      <c r="L10" s="35">
        <f t="shared" si="3"/>
        <v>50400</v>
      </c>
      <c r="M10" s="35">
        <f t="shared" si="4"/>
        <v>18270</v>
      </c>
      <c r="N10" s="35">
        <f t="shared" si="5"/>
        <v>18900</v>
      </c>
      <c r="O10" s="36">
        <v>630</v>
      </c>
      <c r="P10" s="36">
        <f t="shared" si="1"/>
        <v>125370</v>
      </c>
      <c r="Q10" s="6">
        <f t="shared" si="6"/>
        <v>147936.6</v>
      </c>
      <c r="R10" s="1" t="s">
        <v>192</v>
      </c>
    </row>
    <row r="11" spans="1:24" ht="135">
      <c r="A11" s="13"/>
      <c r="B11" s="8">
        <f t="shared" si="0"/>
        <v>5</v>
      </c>
      <c r="C11" s="1" t="s">
        <v>41</v>
      </c>
      <c r="D11" s="1" t="s">
        <v>42</v>
      </c>
      <c r="E11" s="4" t="s">
        <v>38</v>
      </c>
      <c r="F11" s="5">
        <v>7</v>
      </c>
      <c r="G11" s="5">
        <v>33</v>
      </c>
      <c r="H11" s="5">
        <v>7</v>
      </c>
      <c r="I11" s="5">
        <v>5</v>
      </c>
      <c r="J11" s="5">
        <f t="shared" si="2"/>
        <v>52</v>
      </c>
      <c r="K11" s="5">
        <f t="shared" si="7"/>
        <v>3725.4000000000005</v>
      </c>
      <c r="L11" s="5">
        <f t="shared" si="3"/>
        <v>17562.600000000002</v>
      </c>
      <c r="M11" s="5">
        <f t="shared" si="4"/>
        <v>3725.4000000000005</v>
      </c>
      <c r="N11" s="5">
        <f t="shared" si="5"/>
        <v>2661</v>
      </c>
      <c r="O11" s="6">
        <v>532.20000000000005</v>
      </c>
      <c r="P11" s="6">
        <f t="shared" si="1"/>
        <v>27674.400000000001</v>
      </c>
      <c r="Q11" s="6">
        <f t="shared" si="6"/>
        <v>32655.792000000001</v>
      </c>
      <c r="R11" s="1" t="s">
        <v>192</v>
      </c>
      <c r="S11" s="13"/>
    </row>
    <row r="12" spans="1:24" ht="135">
      <c r="A12" s="13"/>
      <c r="B12" s="8">
        <f t="shared" si="0"/>
        <v>6</v>
      </c>
      <c r="C12" s="1" t="s">
        <v>43</v>
      </c>
      <c r="D12" s="1" t="s">
        <v>137</v>
      </c>
      <c r="E12" s="4" t="s">
        <v>38</v>
      </c>
      <c r="F12" s="5">
        <v>28</v>
      </c>
      <c r="G12" s="5">
        <v>30</v>
      </c>
      <c r="H12" s="5">
        <v>35</v>
      </c>
      <c r="I12" s="5">
        <v>28</v>
      </c>
      <c r="J12" s="5">
        <f t="shared" si="2"/>
        <v>121</v>
      </c>
      <c r="K12" s="5">
        <f t="shared" si="7"/>
        <v>28664.440000000002</v>
      </c>
      <c r="L12" s="5">
        <f t="shared" si="3"/>
        <v>30711.9</v>
      </c>
      <c r="M12" s="5">
        <f t="shared" si="4"/>
        <v>35830.550000000003</v>
      </c>
      <c r="N12" s="5">
        <f t="shared" si="5"/>
        <v>28664.440000000002</v>
      </c>
      <c r="O12" s="6">
        <v>1023.73</v>
      </c>
      <c r="P12" s="6">
        <f t="shared" si="1"/>
        <v>123871.33</v>
      </c>
      <c r="Q12" s="6">
        <f t="shared" si="6"/>
        <v>146168.16939999998</v>
      </c>
      <c r="R12" s="1" t="s">
        <v>192</v>
      </c>
      <c r="S12" s="13"/>
    </row>
    <row r="13" spans="1:24" ht="135">
      <c r="A13" s="13"/>
      <c r="B13" s="8">
        <f t="shared" si="0"/>
        <v>7</v>
      </c>
      <c r="C13" s="1" t="s">
        <v>44</v>
      </c>
      <c r="D13" s="1" t="s">
        <v>138</v>
      </c>
      <c r="E13" s="4" t="s">
        <v>38</v>
      </c>
      <c r="F13" s="5">
        <v>7</v>
      </c>
      <c r="G13" s="5">
        <v>9</v>
      </c>
      <c r="H13" s="5">
        <v>8</v>
      </c>
      <c r="I13" s="5">
        <v>5</v>
      </c>
      <c r="J13" s="5">
        <f t="shared" si="2"/>
        <v>29</v>
      </c>
      <c r="K13" s="5">
        <f t="shared" si="7"/>
        <v>4010.16</v>
      </c>
      <c r="L13" s="5">
        <f t="shared" si="3"/>
        <v>5155.92</v>
      </c>
      <c r="M13" s="5">
        <f t="shared" si="4"/>
        <v>4583.04</v>
      </c>
      <c r="N13" s="5">
        <f t="shared" si="5"/>
        <v>2864.4</v>
      </c>
      <c r="O13" s="6">
        <v>572.88</v>
      </c>
      <c r="P13" s="6">
        <f t="shared" si="1"/>
        <v>16613.52</v>
      </c>
      <c r="Q13" s="6">
        <f t="shared" si="6"/>
        <v>19603.953600000001</v>
      </c>
      <c r="R13" s="1" t="s">
        <v>192</v>
      </c>
      <c r="S13" s="13"/>
    </row>
    <row r="14" spans="1:24" ht="150">
      <c r="A14" s="13"/>
      <c r="B14" s="8">
        <f t="shared" si="0"/>
        <v>8</v>
      </c>
      <c r="C14" s="1" t="s">
        <v>45</v>
      </c>
      <c r="D14" s="1" t="s">
        <v>178</v>
      </c>
      <c r="E14" s="4" t="s">
        <v>46</v>
      </c>
      <c r="F14" s="5">
        <v>0</v>
      </c>
      <c r="G14" s="5">
        <v>146</v>
      </c>
      <c r="H14" s="5">
        <v>44</v>
      </c>
      <c r="I14" s="5">
        <v>9</v>
      </c>
      <c r="J14" s="5">
        <f t="shared" si="2"/>
        <v>199</v>
      </c>
      <c r="K14" s="5">
        <f t="shared" si="7"/>
        <v>0</v>
      </c>
      <c r="L14" s="5">
        <f t="shared" si="3"/>
        <v>64586.020000000004</v>
      </c>
      <c r="M14" s="5">
        <f t="shared" si="4"/>
        <v>19464.28</v>
      </c>
      <c r="N14" s="5">
        <f t="shared" si="5"/>
        <v>3981.33</v>
      </c>
      <c r="O14" s="6">
        <v>442.37</v>
      </c>
      <c r="P14" s="6">
        <f t="shared" si="1"/>
        <v>88031.63</v>
      </c>
      <c r="Q14" s="6">
        <f t="shared" si="6"/>
        <v>103877.32339999999</v>
      </c>
      <c r="R14" s="1" t="s">
        <v>192</v>
      </c>
      <c r="S14" s="13"/>
      <c r="T14" s="2"/>
      <c r="U14" s="2"/>
      <c r="V14" s="2"/>
      <c r="W14" s="2"/>
      <c r="X14" s="2"/>
    </row>
    <row r="15" spans="1:24" ht="135">
      <c r="A15" s="13"/>
      <c r="B15" s="8">
        <f t="shared" si="0"/>
        <v>9</v>
      </c>
      <c r="C15" s="1" t="s">
        <v>47</v>
      </c>
      <c r="D15" s="31" t="s">
        <v>174</v>
      </c>
      <c r="E15" s="4" t="s">
        <v>46</v>
      </c>
      <c r="F15" s="5">
        <v>0</v>
      </c>
      <c r="G15" s="5">
        <v>18</v>
      </c>
      <c r="H15" s="5">
        <v>4</v>
      </c>
      <c r="I15" s="5">
        <v>2</v>
      </c>
      <c r="J15" s="5">
        <f t="shared" si="2"/>
        <v>24</v>
      </c>
      <c r="K15" s="5">
        <f t="shared" si="7"/>
        <v>0</v>
      </c>
      <c r="L15" s="5">
        <f t="shared" si="3"/>
        <v>7542</v>
      </c>
      <c r="M15" s="5">
        <f t="shared" si="4"/>
        <v>1676</v>
      </c>
      <c r="N15" s="5">
        <f t="shared" si="5"/>
        <v>838</v>
      </c>
      <c r="O15" s="6">
        <v>419</v>
      </c>
      <c r="P15" s="6">
        <f t="shared" si="1"/>
        <v>10056</v>
      </c>
      <c r="Q15" s="6">
        <f t="shared" si="6"/>
        <v>11866.08</v>
      </c>
      <c r="R15" s="1" t="s">
        <v>192</v>
      </c>
      <c r="S15" s="13"/>
    </row>
    <row r="16" spans="1:24" ht="135">
      <c r="A16" s="13"/>
      <c r="B16" s="8">
        <f t="shared" si="0"/>
        <v>10</v>
      </c>
      <c r="C16" s="1" t="s">
        <v>48</v>
      </c>
      <c r="D16" s="1" t="s">
        <v>139</v>
      </c>
      <c r="E16" s="4" t="s">
        <v>38</v>
      </c>
      <c r="F16" s="5">
        <v>3</v>
      </c>
      <c r="G16" s="5">
        <v>3</v>
      </c>
      <c r="H16" s="5">
        <v>3</v>
      </c>
      <c r="I16" s="5">
        <v>3</v>
      </c>
      <c r="J16" s="5">
        <f t="shared" si="2"/>
        <v>12</v>
      </c>
      <c r="K16" s="5">
        <f t="shared" si="7"/>
        <v>1156.6200000000001</v>
      </c>
      <c r="L16" s="5">
        <f t="shared" si="3"/>
        <v>1156.6200000000001</v>
      </c>
      <c r="M16" s="5">
        <f t="shared" si="4"/>
        <v>1156.6200000000001</v>
      </c>
      <c r="N16" s="5">
        <f t="shared" si="5"/>
        <v>1156.6200000000001</v>
      </c>
      <c r="O16" s="6">
        <v>385.54</v>
      </c>
      <c r="P16" s="6">
        <f t="shared" si="1"/>
        <v>4626.4800000000005</v>
      </c>
      <c r="Q16" s="6">
        <f t="shared" si="6"/>
        <v>5459.2464</v>
      </c>
      <c r="R16" s="1" t="s">
        <v>192</v>
      </c>
      <c r="S16" s="13"/>
    </row>
    <row r="17" spans="1:19" ht="135">
      <c r="A17" s="13"/>
      <c r="B17" s="8">
        <f t="shared" si="0"/>
        <v>11</v>
      </c>
      <c r="C17" s="1" t="s">
        <v>49</v>
      </c>
      <c r="D17" s="1" t="s">
        <v>177</v>
      </c>
      <c r="E17" s="4" t="s">
        <v>38</v>
      </c>
      <c r="F17" s="5">
        <v>2</v>
      </c>
      <c r="G17" s="5">
        <v>2</v>
      </c>
      <c r="H17" s="5">
        <v>3</v>
      </c>
      <c r="I17" s="5">
        <v>2</v>
      </c>
      <c r="J17" s="5">
        <f t="shared" si="2"/>
        <v>9</v>
      </c>
      <c r="K17" s="5">
        <f t="shared" si="7"/>
        <v>536.55999999999995</v>
      </c>
      <c r="L17" s="5">
        <f t="shared" si="3"/>
        <v>536.55999999999995</v>
      </c>
      <c r="M17" s="5">
        <f t="shared" si="4"/>
        <v>804.83999999999992</v>
      </c>
      <c r="N17" s="5">
        <f t="shared" si="5"/>
        <v>536.55999999999995</v>
      </c>
      <c r="O17" s="6">
        <v>268.27999999999997</v>
      </c>
      <c r="P17" s="6">
        <f t="shared" si="1"/>
        <v>2414.5199999999995</v>
      </c>
      <c r="Q17" s="6">
        <f t="shared" si="6"/>
        <v>2849.1335999999992</v>
      </c>
      <c r="R17" s="1" t="s">
        <v>192</v>
      </c>
      <c r="S17" s="13"/>
    </row>
    <row r="18" spans="1:19" ht="135">
      <c r="A18" s="13"/>
      <c r="B18" s="8">
        <f t="shared" si="0"/>
        <v>12</v>
      </c>
      <c r="C18" s="1" t="s">
        <v>50</v>
      </c>
      <c r="D18" s="31" t="s">
        <v>176</v>
      </c>
      <c r="E18" s="4" t="s">
        <v>46</v>
      </c>
      <c r="F18" s="5">
        <v>29</v>
      </c>
      <c r="G18" s="5">
        <v>17</v>
      </c>
      <c r="H18" s="5">
        <v>36</v>
      </c>
      <c r="I18" s="5">
        <v>13</v>
      </c>
      <c r="J18" s="5">
        <f t="shared" si="2"/>
        <v>95</v>
      </c>
      <c r="K18" s="5">
        <f t="shared" si="7"/>
        <v>19285</v>
      </c>
      <c r="L18" s="5">
        <f t="shared" si="3"/>
        <v>11305</v>
      </c>
      <c r="M18" s="5">
        <f t="shared" si="4"/>
        <v>23940</v>
      </c>
      <c r="N18" s="5">
        <f t="shared" si="5"/>
        <v>8645</v>
      </c>
      <c r="O18" s="6">
        <v>665</v>
      </c>
      <c r="P18" s="6">
        <f t="shared" si="1"/>
        <v>63175</v>
      </c>
      <c r="Q18" s="6">
        <f t="shared" si="6"/>
        <v>74546.5</v>
      </c>
      <c r="R18" s="1" t="s">
        <v>192</v>
      </c>
      <c r="S18" s="13"/>
    </row>
    <row r="19" spans="1:19" ht="135">
      <c r="A19" s="13"/>
      <c r="B19" s="8">
        <f t="shared" si="0"/>
        <v>13</v>
      </c>
      <c r="C19" s="1" t="s">
        <v>51</v>
      </c>
      <c r="D19" s="31" t="s">
        <v>175</v>
      </c>
      <c r="E19" s="4" t="s">
        <v>46</v>
      </c>
      <c r="F19" s="5">
        <v>2</v>
      </c>
      <c r="G19" s="5">
        <v>3</v>
      </c>
      <c r="H19" s="5">
        <v>3</v>
      </c>
      <c r="I19" s="5">
        <v>2</v>
      </c>
      <c r="J19" s="5">
        <f t="shared" si="2"/>
        <v>10</v>
      </c>
      <c r="K19" s="5">
        <f t="shared" si="7"/>
        <v>1716</v>
      </c>
      <c r="L19" s="5">
        <f t="shared" si="3"/>
        <v>2574</v>
      </c>
      <c r="M19" s="5">
        <f t="shared" si="4"/>
        <v>2574</v>
      </c>
      <c r="N19" s="5">
        <f t="shared" si="5"/>
        <v>1716</v>
      </c>
      <c r="O19" s="6">
        <v>858</v>
      </c>
      <c r="P19" s="6">
        <f t="shared" si="1"/>
        <v>8580</v>
      </c>
      <c r="Q19" s="6">
        <f t="shared" si="6"/>
        <v>10124.4</v>
      </c>
      <c r="R19" s="1" t="s">
        <v>192</v>
      </c>
      <c r="S19" s="13"/>
    </row>
    <row r="20" spans="1:19" ht="135">
      <c r="A20" s="13"/>
      <c r="B20" s="8">
        <f t="shared" si="0"/>
        <v>14</v>
      </c>
      <c r="C20" s="1" t="s">
        <v>52</v>
      </c>
      <c r="D20" s="31" t="s">
        <v>174</v>
      </c>
      <c r="E20" s="4" t="s">
        <v>46</v>
      </c>
      <c r="F20" s="5">
        <v>16</v>
      </c>
      <c r="G20" s="5">
        <v>22</v>
      </c>
      <c r="H20" s="5">
        <v>44</v>
      </c>
      <c r="I20" s="5">
        <v>17</v>
      </c>
      <c r="J20" s="5">
        <f>SUM(F20:I20)</f>
        <v>99</v>
      </c>
      <c r="K20" s="5">
        <f t="shared" si="7"/>
        <v>11200</v>
      </c>
      <c r="L20" s="5">
        <f t="shared" si="3"/>
        <v>15400</v>
      </c>
      <c r="M20" s="5">
        <f t="shared" si="4"/>
        <v>30800</v>
      </c>
      <c r="N20" s="5">
        <f t="shared" si="5"/>
        <v>11900</v>
      </c>
      <c r="O20" s="6">
        <v>700</v>
      </c>
      <c r="P20" s="6">
        <f t="shared" si="1"/>
        <v>69300</v>
      </c>
      <c r="Q20" s="6">
        <f t="shared" si="6"/>
        <v>81774</v>
      </c>
      <c r="R20" s="1" t="s">
        <v>192</v>
      </c>
      <c r="S20" s="13"/>
    </row>
    <row r="21" spans="1:19" ht="135">
      <c r="A21" s="13"/>
      <c r="B21" s="8">
        <f t="shared" si="0"/>
        <v>15</v>
      </c>
      <c r="C21" s="1" t="s">
        <v>53</v>
      </c>
      <c r="D21" s="31" t="s">
        <v>173</v>
      </c>
      <c r="E21" s="4" t="s">
        <v>46</v>
      </c>
      <c r="F21" s="5">
        <v>1</v>
      </c>
      <c r="G21" s="5">
        <v>0</v>
      </c>
      <c r="H21" s="5">
        <v>0</v>
      </c>
      <c r="I21" s="5">
        <v>0</v>
      </c>
      <c r="J21" s="5">
        <f t="shared" si="2"/>
        <v>1</v>
      </c>
      <c r="K21" s="5">
        <f t="shared" si="7"/>
        <v>5025</v>
      </c>
      <c r="L21" s="5">
        <f t="shared" si="3"/>
        <v>0</v>
      </c>
      <c r="M21" s="5">
        <f t="shared" si="4"/>
        <v>0</v>
      </c>
      <c r="N21" s="5">
        <f t="shared" si="5"/>
        <v>0</v>
      </c>
      <c r="O21" s="6">
        <v>5025</v>
      </c>
      <c r="P21" s="6">
        <f t="shared" si="1"/>
        <v>5025</v>
      </c>
      <c r="Q21" s="6">
        <f t="shared" si="6"/>
        <v>5929.5</v>
      </c>
      <c r="R21" s="1" t="s">
        <v>192</v>
      </c>
      <c r="S21" s="13"/>
    </row>
    <row r="22" spans="1:19" ht="165">
      <c r="A22" s="13"/>
      <c r="B22" s="33">
        <f t="shared" si="0"/>
        <v>16</v>
      </c>
      <c r="C22" s="31" t="s">
        <v>54</v>
      </c>
      <c r="D22" s="31" t="s">
        <v>55</v>
      </c>
      <c r="E22" s="34" t="s">
        <v>38</v>
      </c>
      <c r="F22" s="35">
        <v>2</v>
      </c>
      <c r="G22" s="35">
        <v>3</v>
      </c>
      <c r="H22" s="35">
        <v>3</v>
      </c>
      <c r="I22" s="35">
        <v>2</v>
      </c>
      <c r="J22" s="35">
        <f t="shared" si="2"/>
        <v>10</v>
      </c>
      <c r="K22" s="35">
        <f t="shared" si="7"/>
        <v>1692</v>
      </c>
      <c r="L22" s="35">
        <f t="shared" si="3"/>
        <v>2538</v>
      </c>
      <c r="M22" s="5">
        <f t="shared" si="4"/>
        <v>2538</v>
      </c>
      <c r="N22" s="5">
        <f t="shared" si="5"/>
        <v>1692</v>
      </c>
      <c r="O22" s="6">
        <v>846</v>
      </c>
      <c r="P22" s="6">
        <f t="shared" si="1"/>
        <v>8460</v>
      </c>
      <c r="Q22" s="6">
        <f t="shared" si="6"/>
        <v>9982.7999999999993</v>
      </c>
      <c r="R22" s="1" t="s">
        <v>192</v>
      </c>
      <c r="S22" s="13"/>
    </row>
    <row r="23" spans="1:19" ht="135">
      <c r="A23" s="13"/>
      <c r="B23" s="33">
        <f t="shared" si="0"/>
        <v>17</v>
      </c>
      <c r="C23" s="31" t="s">
        <v>56</v>
      </c>
      <c r="D23" s="31" t="s">
        <v>179</v>
      </c>
      <c r="E23" s="34" t="s">
        <v>38</v>
      </c>
      <c r="F23" s="35">
        <v>24</v>
      </c>
      <c r="G23" s="35">
        <v>69</v>
      </c>
      <c r="H23" s="35">
        <v>38</v>
      </c>
      <c r="I23" s="35">
        <v>2</v>
      </c>
      <c r="J23" s="35">
        <f t="shared" si="2"/>
        <v>133</v>
      </c>
      <c r="K23" s="35">
        <f t="shared" si="7"/>
        <v>31440</v>
      </c>
      <c r="L23" s="35">
        <f t="shared" si="3"/>
        <v>90390</v>
      </c>
      <c r="M23" s="35">
        <f t="shared" si="4"/>
        <v>49780</v>
      </c>
      <c r="N23" s="35">
        <f t="shared" si="5"/>
        <v>2620</v>
      </c>
      <c r="O23" s="36">
        <v>1310</v>
      </c>
      <c r="P23" s="36">
        <f t="shared" si="1"/>
        <v>174230</v>
      </c>
      <c r="Q23" s="6">
        <f t="shared" si="6"/>
        <v>205591.4</v>
      </c>
      <c r="R23" s="1" t="s">
        <v>192</v>
      </c>
      <c r="S23" s="13"/>
    </row>
    <row r="24" spans="1:19" ht="151.5" customHeight="1">
      <c r="A24" s="13"/>
      <c r="B24" s="33">
        <f t="shared" si="0"/>
        <v>18</v>
      </c>
      <c r="C24" s="31" t="s">
        <v>57</v>
      </c>
      <c r="D24" s="31" t="s">
        <v>180</v>
      </c>
      <c r="E24" s="34" t="s">
        <v>38</v>
      </c>
      <c r="F24" s="35">
        <v>20</v>
      </c>
      <c r="G24" s="35">
        <v>55</v>
      </c>
      <c r="H24" s="35">
        <v>9</v>
      </c>
      <c r="I24" s="35">
        <v>4</v>
      </c>
      <c r="J24" s="35">
        <f t="shared" si="2"/>
        <v>88</v>
      </c>
      <c r="K24" s="35">
        <f t="shared" si="7"/>
        <v>52358</v>
      </c>
      <c r="L24" s="35">
        <f t="shared" si="3"/>
        <v>143984.5</v>
      </c>
      <c r="M24" s="35">
        <f t="shared" si="4"/>
        <v>23561.100000000002</v>
      </c>
      <c r="N24" s="35">
        <f t="shared" si="5"/>
        <v>10471.6</v>
      </c>
      <c r="O24" s="36">
        <v>2617.9</v>
      </c>
      <c r="P24" s="36">
        <f t="shared" si="1"/>
        <v>230375.2</v>
      </c>
      <c r="Q24" s="6">
        <f t="shared" si="6"/>
        <v>271842.73599999998</v>
      </c>
      <c r="R24" s="1" t="s">
        <v>192</v>
      </c>
      <c r="S24" s="13"/>
    </row>
    <row r="25" spans="1:19" ht="165">
      <c r="A25" s="13"/>
      <c r="B25" s="8">
        <f t="shared" si="0"/>
        <v>19</v>
      </c>
      <c r="C25" s="1" t="s">
        <v>58</v>
      </c>
      <c r="D25" s="1" t="s">
        <v>181</v>
      </c>
      <c r="E25" s="4" t="s">
        <v>38</v>
      </c>
      <c r="F25" s="5">
        <v>3</v>
      </c>
      <c r="G25" s="5">
        <v>5</v>
      </c>
      <c r="H25" s="5">
        <v>4</v>
      </c>
      <c r="I25" s="5">
        <v>4</v>
      </c>
      <c r="J25" s="5">
        <f t="shared" si="2"/>
        <v>16</v>
      </c>
      <c r="K25" s="5">
        <f t="shared" si="7"/>
        <v>12438</v>
      </c>
      <c r="L25" s="5">
        <f t="shared" si="3"/>
        <v>20730</v>
      </c>
      <c r="M25" s="5">
        <f t="shared" si="4"/>
        <v>16584</v>
      </c>
      <c r="N25" s="5">
        <f t="shared" si="5"/>
        <v>16584</v>
      </c>
      <c r="O25" s="6">
        <v>4146</v>
      </c>
      <c r="P25" s="6">
        <f t="shared" si="1"/>
        <v>66336</v>
      </c>
      <c r="Q25" s="6">
        <f t="shared" si="6"/>
        <v>78276.479999999996</v>
      </c>
      <c r="R25" s="1" t="s">
        <v>192</v>
      </c>
      <c r="S25" s="13"/>
    </row>
    <row r="26" spans="1:19" ht="165">
      <c r="A26" s="13"/>
      <c r="B26" s="8">
        <f t="shared" si="0"/>
        <v>20</v>
      </c>
      <c r="C26" s="1" t="s">
        <v>59</v>
      </c>
      <c r="D26" s="1" t="s">
        <v>182</v>
      </c>
      <c r="E26" s="4" t="s">
        <v>38</v>
      </c>
      <c r="F26" s="5">
        <v>0</v>
      </c>
      <c r="G26" s="5">
        <v>0</v>
      </c>
      <c r="H26" s="5">
        <v>2</v>
      </c>
      <c r="I26" s="5">
        <v>0</v>
      </c>
      <c r="J26" s="5">
        <f t="shared" si="2"/>
        <v>2</v>
      </c>
      <c r="K26" s="5">
        <f t="shared" si="7"/>
        <v>0</v>
      </c>
      <c r="L26" s="5">
        <f t="shared" si="3"/>
        <v>0</v>
      </c>
      <c r="M26" s="5">
        <f t="shared" si="4"/>
        <v>6000</v>
      </c>
      <c r="N26" s="5">
        <f t="shared" si="5"/>
        <v>0</v>
      </c>
      <c r="O26" s="6">
        <v>3000</v>
      </c>
      <c r="P26" s="6">
        <f t="shared" si="1"/>
        <v>6000</v>
      </c>
      <c r="Q26" s="6">
        <f t="shared" si="6"/>
        <v>7080</v>
      </c>
      <c r="R26" s="1" t="s">
        <v>192</v>
      </c>
      <c r="S26" s="13"/>
    </row>
    <row r="27" spans="1:19" ht="180">
      <c r="A27" s="13"/>
      <c r="B27" s="8">
        <f t="shared" si="0"/>
        <v>21</v>
      </c>
      <c r="C27" s="1" t="s">
        <v>60</v>
      </c>
      <c r="D27" s="1" t="s">
        <v>183</v>
      </c>
      <c r="E27" s="4" t="s">
        <v>38</v>
      </c>
      <c r="F27" s="5">
        <v>2</v>
      </c>
      <c r="G27" s="5">
        <v>4</v>
      </c>
      <c r="H27" s="5">
        <v>2</v>
      </c>
      <c r="I27" s="5">
        <v>2</v>
      </c>
      <c r="J27" s="5">
        <f t="shared" si="2"/>
        <v>10</v>
      </c>
      <c r="K27" s="5">
        <f t="shared" si="7"/>
        <v>7949.16</v>
      </c>
      <c r="L27" s="5">
        <f t="shared" si="3"/>
        <v>15898.32</v>
      </c>
      <c r="M27" s="5">
        <f t="shared" si="4"/>
        <v>7949.16</v>
      </c>
      <c r="N27" s="5">
        <f t="shared" si="5"/>
        <v>7949.16</v>
      </c>
      <c r="O27" s="6">
        <v>3974.58</v>
      </c>
      <c r="P27" s="6">
        <f t="shared" si="1"/>
        <v>39745.800000000003</v>
      </c>
      <c r="Q27" s="6">
        <f t="shared" si="6"/>
        <v>46900.044000000002</v>
      </c>
      <c r="R27" s="1" t="s">
        <v>192</v>
      </c>
      <c r="S27" s="13"/>
    </row>
    <row r="28" spans="1:19" ht="150">
      <c r="A28" s="13"/>
      <c r="B28" s="8">
        <f t="shared" si="0"/>
        <v>22</v>
      </c>
      <c r="C28" s="1" t="s">
        <v>61</v>
      </c>
      <c r="D28" s="1" t="s">
        <v>62</v>
      </c>
      <c r="E28" s="4" t="s">
        <v>46</v>
      </c>
      <c r="F28" s="5">
        <v>1</v>
      </c>
      <c r="G28" s="5">
        <v>0</v>
      </c>
      <c r="H28" s="5">
        <v>0</v>
      </c>
      <c r="I28" s="5">
        <v>0</v>
      </c>
      <c r="J28" s="5">
        <f t="shared" si="2"/>
        <v>1</v>
      </c>
      <c r="K28" s="5">
        <f t="shared" si="7"/>
        <v>2475</v>
      </c>
      <c r="L28" s="5">
        <f t="shared" si="3"/>
        <v>0</v>
      </c>
      <c r="M28" s="5">
        <f t="shared" si="4"/>
        <v>0</v>
      </c>
      <c r="N28" s="5">
        <f t="shared" si="5"/>
        <v>0</v>
      </c>
      <c r="O28" s="6">
        <v>2475</v>
      </c>
      <c r="P28" s="6">
        <f t="shared" si="1"/>
        <v>2475</v>
      </c>
      <c r="Q28" s="6">
        <f t="shared" si="6"/>
        <v>2920.5</v>
      </c>
      <c r="R28" s="1" t="s">
        <v>192</v>
      </c>
      <c r="S28" s="13"/>
    </row>
    <row r="29" spans="1:19" ht="135">
      <c r="A29" s="13"/>
      <c r="B29" s="8">
        <f t="shared" si="0"/>
        <v>23</v>
      </c>
      <c r="C29" s="1" t="s">
        <v>63</v>
      </c>
      <c r="D29" s="1" t="s">
        <v>64</v>
      </c>
      <c r="E29" s="4" t="s">
        <v>38</v>
      </c>
      <c r="F29" s="5">
        <v>5</v>
      </c>
      <c r="G29" s="5">
        <v>3</v>
      </c>
      <c r="H29" s="5">
        <v>3</v>
      </c>
      <c r="I29" s="5">
        <v>3</v>
      </c>
      <c r="J29" s="5">
        <f t="shared" si="2"/>
        <v>14</v>
      </c>
      <c r="K29" s="5">
        <f t="shared" si="7"/>
        <v>1650</v>
      </c>
      <c r="L29" s="5">
        <f t="shared" si="3"/>
        <v>990</v>
      </c>
      <c r="M29" s="5">
        <f t="shared" si="4"/>
        <v>990</v>
      </c>
      <c r="N29" s="5">
        <f t="shared" si="5"/>
        <v>990</v>
      </c>
      <c r="O29" s="6">
        <v>330</v>
      </c>
      <c r="P29" s="6">
        <f t="shared" si="1"/>
        <v>4620</v>
      </c>
      <c r="Q29" s="6">
        <f t="shared" si="6"/>
        <v>5451.5999999999995</v>
      </c>
      <c r="R29" s="1" t="s">
        <v>192</v>
      </c>
      <c r="S29" s="13"/>
    </row>
    <row r="30" spans="1:19" ht="135">
      <c r="A30" s="13"/>
      <c r="B30" s="8">
        <f t="shared" si="0"/>
        <v>24</v>
      </c>
      <c r="C30" s="1" t="s">
        <v>65</v>
      </c>
      <c r="D30" s="1" t="s">
        <v>64</v>
      </c>
      <c r="E30" s="4" t="s">
        <v>38</v>
      </c>
      <c r="F30" s="5">
        <v>5</v>
      </c>
      <c r="G30" s="5">
        <v>3</v>
      </c>
      <c r="H30" s="5">
        <v>3</v>
      </c>
      <c r="I30" s="5">
        <v>2</v>
      </c>
      <c r="J30" s="5">
        <f t="shared" si="2"/>
        <v>13</v>
      </c>
      <c r="K30" s="5">
        <f t="shared" si="7"/>
        <v>1650</v>
      </c>
      <c r="L30" s="5">
        <f t="shared" si="3"/>
        <v>990</v>
      </c>
      <c r="M30" s="5">
        <f t="shared" si="4"/>
        <v>990</v>
      </c>
      <c r="N30" s="5">
        <f t="shared" si="5"/>
        <v>660</v>
      </c>
      <c r="O30" s="6">
        <v>330</v>
      </c>
      <c r="P30" s="6">
        <f t="shared" si="1"/>
        <v>4290</v>
      </c>
      <c r="Q30" s="6">
        <f t="shared" si="6"/>
        <v>5062.2</v>
      </c>
      <c r="R30" s="1" t="s">
        <v>192</v>
      </c>
      <c r="S30" s="13"/>
    </row>
    <row r="31" spans="1:19" ht="135">
      <c r="A31" s="13"/>
      <c r="B31" s="8">
        <f t="shared" si="0"/>
        <v>25</v>
      </c>
      <c r="C31" s="1" t="s">
        <v>66</v>
      </c>
      <c r="D31" s="1" t="s">
        <v>64</v>
      </c>
      <c r="E31" s="4" t="s">
        <v>38</v>
      </c>
      <c r="F31" s="5">
        <v>5</v>
      </c>
      <c r="G31" s="5">
        <v>3</v>
      </c>
      <c r="H31" s="5">
        <v>3</v>
      </c>
      <c r="I31" s="5">
        <v>3</v>
      </c>
      <c r="J31" s="5">
        <f t="shared" si="2"/>
        <v>14</v>
      </c>
      <c r="K31" s="5">
        <f t="shared" si="7"/>
        <v>1650</v>
      </c>
      <c r="L31" s="5">
        <f t="shared" si="3"/>
        <v>990</v>
      </c>
      <c r="M31" s="5">
        <f t="shared" si="4"/>
        <v>990</v>
      </c>
      <c r="N31" s="5">
        <f t="shared" si="5"/>
        <v>990</v>
      </c>
      <c r="O31" s="6">
        <v>330</v>
      </c>
      <c r="P31" s="6">
        <f t="shared" si="1"/>
        <v>4620</v>
      </c>
      <c r="Q31" s="6">
        <f t="shared" si="6"/>
        <v>5451.5999999999995</v>
      </c>
      <c r="R31" s="1" t="s">
        <v>192</v>
      </c>
      <c r="S31" s="13"/>
    </row>
    <row r="32" spans="1:19" ht="135">
      <c r="A32" s="13"/>
      <c r="B32" s="8">
        <f t="shared" si="0"/>
        <v>26</v>
      </c>
      <c r="C32" s="1" t="s">
        <v>67</v>
      </c>
      <c r="D32" s="1" t="s">
        <v>64</v>
      </c>
      <c r="E32" s="4" t="s">
        <v>38</v>
      </c>
      <c r="F32" s="5">
        <v>5</v>
      </c>
      <c r="G32" s="5">
        <v>3</v>
      </c>
      <c r="H32" s="5">
        <v>3</v>
      </c>
      <c r="I32" s="5">
        <v>2</v>
      </c>
      <c r="J32" s="5">
        <f t="shared" si="2"/>
        <v>13</v>
      </c>
      <c r="K32" s="5">
        <f t="shared" si="7"/>
        <v>1650</v>
      </c>
      <c r="L32" s="5">
        <f t="shared" si="3"/>
        <v>990</v>
      </c>
      <c r="M32" s="5">
        <f t="shared" si="4"/>
        <v>990</v>
      </c>
      <c r="N32" s="5">
        <f t="shared" si="5"/>
        <v>660</v>
      </c>
      <c r="O32" s="6">
        <v>330</v>
      </c>
      <c r="P32" s="6">
        <f t="shared" si="1"/>
        <v>4290</v>
      </c>
      <c r="Q32" s="6">
        <f t="shared" si="6"/>
        <v>5062.2</v>
      </c>
      <c r="R32" s="1" t="s">
        <v>192</v>
      </c>
      <c r="S32" s="13"/>
    </row>
    <row r="33" spans="1:19" ht="135">
      <c r="A33" s="13"/>
      <c r="B33" s="8">
        <f t="shared" si="0"/>
        <v>27</v>
      </c>
      <c r="C33" s="1" t="s">
        <v>68</v>
      </c>
      <c r="D33" s="1" t="s">
        <v>64</v>
      </c>
      <c r="E33" s="4" t="s">
        <v>38</v>
      </c>
      <c r="F33" s="5">
        <v>5</v>
      </c>
      <c r="G33" s="5">
        <v>3</v>
      </c>
      <c r="H33" s="5">
        <v>3</v>
      </c>
      <c r="I33" s="5">
        <v>2</v>
      </c>
      <c r="J33" s="5">
        <f t="shared" si="2"/>
        <v>13</v>
      </c>
      <c r="K33" s="5">
        <f t="shared" si="7"/>
        <v>1650</v>
      </c>
      <c r="L33" s="5">
        <f t="shared" si="3"/>
        <v>990</v>
      </c>
      <c r="M33" s="5">
        <f t="shared" si="4"/>
        <v>990</v>
      </c>
      <c r="N33" s="5">
        <f t="shared" si="5"/>
        <v>660</v>
      </c>
      <c r="O33" s="6">
        <v>330</v>
      </c>
      <c r="P33" s="6">
        <f t="shared" si="1"/>
        <v>4290</v>
      </c>
      <c r="Q33" s="6">
        <f t="shared" si="6"/>
        <v>5062.2</v>
      </c>
      <c r="R33" s="1" t="s">
        <v>192</v>
      </c>
      <c r="S33" s="13"/>
    </row>
    <row r="34" spans="1:19" ht="135">
      <c r="A34" s="13"/>
      <c r="B34" s="8">
        <f t="shared" si="0"/>
        <v>28</v>
      </c>
      <c r="C34" s="1" t="s">
        <v>69</v>
      </c>
      <c r="D34" s="1" t="s">
        <v>64</v>
      </c>
      <c r="E34" s="4" t="s">
        <v>38</v>
      </c>
      <c r="F34" s="5">
        <v>5</v>
      </c>
      <c r="G34" s="5">
        <v>3</v>
      </c>
      <c r="H34" s="5">
        <v>3</v>
      </c>
      <c r="I34" s="5">
        <v>2</v>
      </c>
      <c r="J34" s="5">
        <f t="shared" si="2"/>
        <v>13</v>
      </c>
      <c r="K34" s="5">
        <f t="shared" si="7"/>
        <v>1650</v>
      </c>
      <c r="L34" s="5">
        <f t="shared" si="3"/>
        <v>990</v>
      </c>
      <c r="M34" s="5">
        <f t="shared" si="4"/>
        <v>990</v>
      </c>
      <c r="N34" s="5">
        <f t="shared" si="5"/>
        <v>660</v>
      </c>
      <c r="O34" s="6">
        <v>330</v>
      </c>
      <c r="P34" s="6">
        <f t="shared" si="1"/>
        <v>4290</v>
      </c>
      <c r="Q34" s="6">
        <f t="shared" si="6"/>
        <v>5062.2</v>
      </c>
      <c r="R34" s="1" t="s">
        <v>192</v>
      </c>
      <c r="S34" s="13"/>
    </row>
    <row r="35" spans="1:19" ht="135">
      <c r="A35" s="13"/>
      <c r="B35" s="8">
        <f t="shared" si="0"/>
        <v>29</v>
      </c>
      <c r="C35" s="1" t="s">
        <v>70</v>
      </c>
      <c r="D35" s="1" t="s">
        <v>64</v>
      </c>
      <c r="E35" s="4" t="s">
        <v>38</v>
      </c>
      <c r="F35" s="5">
        <v>5</v>
      </c>
      <c r="G35" s="5">
        <v>3</v>
      </c>
      <c r="H35" s="5">
        <v>3</v>
      </c>
      <c r="I35" s="5">
        <v>2</v>
      </c>
      <c r="J35" s="5">
        <f t="shared" si="2"/>
        <v>13</v>
      </c>
      <c r="K35" s="5">
        <f t="shared" si="7"/>
        <v>1650</v>
      </c>
      <c r="L35" s="5">
        <f t="shared" si="3"/>
        <v>990</v>
      </c>
      <c r="M35" s="5">
        <f t="shared" si="4"/>
        <v>990</v>
      </c>
      <c r="N35" s="5">
        <f t="shared" si="5"/>
        <v>660</v>
      </c>
      <c r="O35" s="6">
        <v>330</v>
      </c>
      <c r="P35" s="6">
        <f t="shared" si="1"/>
        <v>4290</v>
      </c>
      <c r="Q35" s="6">
        <f t="shared" si="6"/>
        <v>5062.2</v>
      </c>
      <c r="R35" s="1" t="s">
        <v>192</v>
      </c>
      <c r="S35" s="13"/>
    </row>
    <row r="36" spans="1:19" ht="135">
      <c r="A36" s="13"/>
      <c r="B36" s="8">
        <f t="shared" si="0"/>
        <v>30</v>
      </c>
      <c r="C36" s="1" t="s">
        <v>71</v>
      </c>
      <c r="D36" s="1" t="s">
        <v>64</v>
      </c>
      <c r="E36" s="4" t="s">
        <v>38</v>
      </c>
      <c r="F36" s="5">
        <v>5</v>
      </c>
      <c r="G36" s="5">
        <v>3</v>
      </c>
      <c r="H36" s="5">
        <v>3</v>
      </c>
      <c r="I36" s="5">
        <v>2</v>
      </c>
      <c r="J36" s="5">
        <f t="shared" si="2"/>
        <v>13</v>
      </c>
      <c r="K36" s="5">
        <f t="shared" si="7"/>
        <v>1650</v>
      </c>
      <c r="L36" s="5">
        <f t="shared" si="3"/>
        <v>990</v>
      </c>
      <c r="M36" s="5">
        <f t="shared" si="4"/>
        <v>990</v>
      </c>
      <c r="N36" s="5">
        <f t="shared" si="5"/>
        <v>660</v>
      </c>
      <c r="O36" s="6">
        <v>330</v>
      </c>
      <c r="P36" s="6">
        <f t="shared" si="1"/>
        <v>4290</v>
      </c>
      <c r="Q36" s="6">
        <f t="shared" si="6"/>
        <v>5062.2</v>
      </c>
      <c r="R36" s="1" t="s">
        <v>192</v>
      </c>
      <c r="S36" s="13"/>
    </row>
    <row r="37" spans="1:19" ht="165">
      <c r="A37" s="13"/>
      <c r="B37" s="8">
        <f t="shared" si="0"/>
        <v>31</v>
      </c>
      <c r="C37" s="1" t="s">
        <v>72</v>
      </c>
      <c r="D37" s="31" t="s">
        <v>172</v>
      </c>
      <c r="E37" s="4" t="s">
        <v>38</v>
      </c>
      <c r="F37" s="5">
        <v>2</v>
      </c>
      <c r="G37" s="5">
        <v>3</v>
      </c>
      <c r="H37" s="5">
        <v>3</v>
      </c>
      <c r="I37" s="5">
        <v>1</v>
      </c>
      <c r="J37" s="5">
        <f t="shared" si="2"/>
        <v>9</v>
      </c>
      <c r="K37" s="5">
        <f t="shared" si="7"/>
        <v>185.12</v>
      </c>
      <c r="L37" s="5">
        <f t="shared" si="3"/>
        <v>277.68</v>
      </c>
      <c r="M37" s="5">
        <f t="shared" si="4"/>
        <v>277.68</v>
      </c>
      <c r="N37" s="5">
        <f t="shared" si="5"/>
        <v>92.56</v>
      </c>
      <c r="O37" s="6">
        <v>92.56</v>
      </c>
      <c r="P37" s="6">
        <f t="shared" si="1"/>
        <v>833.04</v>
      </c>
      <c r="Q37" s="6">
        <f t="shared" si="6"/>
        <v>982.98719999999992</v>
      </c>
      <c r="R37" s="1" t="s">
        <v>192</v>
      </c>
      <c r="S37" s="13"/>
    </row>
    <row r="38" spans="1:19" ht="135">
      <c r="A38" s="13"/>
      <c r="B38" s="8">
        <f t="shared" si="0"/>
        <v>32</v>
      </c>
      <c r="C38" s="1" t="s">
        <v>73</v>
      </c>
      <c r="D38" s="1" t="s">
        <v>64</v>
      </c>
      <c r="E38" s="4" t="s">
        <v>38</v>
      </c>
      <c r="F38" s="5">
        <v>1</v>
      </c>
      <c r="G38" s="5">
        <v>2</v>
      </c>
      <c r="H38" s="5">
        <v>1</v>
      </c>
      <c r="I38" s="5">
        <v>1</v>
      </c>
      <c r="J38" s="5">
        <f t="shared" si="2"/>
        <v>5</v>
      </c>
      <c r="K38" s="5">
        <f t="shared" si="7"/>
        <v>120.54</v>
      </c>
      <c r="L38" s="5">
        <f t="shared" si="3"/>
        <v>241.08</v>
      </c>
      <c r="M38" s="5">
        <f t="shared" si="4"/>
        <v>120.54</v>
      </c>
      <c r="N38" s="5">
        <f t="shared" si="5"/>
        <v>120.54</v>
      </c>
      <c r="O38" s="6">
        <v>120.54</v>
      </c>
      <c r="P38" s="6">
        <f t="shared" si="1"/>
        <v>602.70000000000005</v>
      </c>
      <c r="Q38" s="6">
        <f t="shared" si="6"/>
        <v>711.18600000000004</v>
      </c>
      <c r="R38" s="1" t="s">
        <v>192</v>
      </c>
      <c r="S38" s="13"/>
    </row>
    <row r="39" spans="1:19" ht="135">
      <c r="A39" s="13"/>
      <c r="B39" s="8">
        <f t="shared" ref="B39:B70" si="8">ROW()-6</f>
        <v>33</v>
      </c>
      <c r="C39" s="1" t="s">
        <v>74</v>
      </c>
      <c r="D39" s="1" t="s">
        <v>64</v>
      </c>
      <c r="E39" s="4" t="s">
        <v>38</v>
      </c>
      <c r="F39" s="5">
        <v>2</v>
      </c>
      <c r="G39" s="5">
        <v>3</v>
      </c>
      <c r="H39" s="5">
        <v>3</v>
      </c>
      <c r="I39" s="5">
        <v>3</v>
      </c>
      <c r="J39" s="5">
        <f t="shared" si="2"/>
        <v>11</v>
      </c>
      <c r="K39" s="5">
        <f t="shared" si="7"/>
        <v>241.08</v>
      </c>
      <c r="L39" s="5">
        <f t="shared" si="3"/>
        <v>361.62</v>
      </c>
      <c r="M39" s="5">
        <f t="shared" si="4"/>
        <v>361.62</v>
      </c>
      <c r="N39" s="5">
        <f t="shared" si="5"/>
        <v>361.62</v>
      </c>
      <c r="O39" s="6">
        <v>120.54</v>
      </c>
      <c r="P39" s="6">
        <f t="shared" ref="P39:P70" si="9">O39*J39</f>
        <v>1325.94</v>
      </c>
      <c r="Q39" s="6">
        <f t="shared" si="6"/>
        <v>1564.6091999999999</v>
      </c>
      <c r="R39" s="1" t="s">
        <v>192</v>
      </c>
      <c r="S39" s="13"/>
    </row>
    <row r="40" spans="1:19" ht="135">
      <c r="A40" s="13"/>
      <c r="B40" s="8">
        <f t="shared" si="8"/>
        <v>34</v>
      </c>
      <c r="C40" s="1" t="s">
        <v>75</v>
      </c>
      <c r="D40" s="32" t="s">
        <v>171</v>
      </c>
      <c r="E40" s="4" t="s">
        <v>38</v>
      </c>
      <c r="F40" s="5">
        <v>46</v>
      </c>
      <c r="G40" s="5">
        <v>0</v>
      </c>
      <c r="H40" s="5">
        <v>0</v>
      </c>
      <c r="I40" s="5">
        <v>40</v>
      </c>
      <c r="J40" s="5">
        <f t="shared" si="2"/>
        <v>86</v>
      </c>
      <c r="K40" s="5">
        <f t="shared" si="7"/>
        <v>467.82</v>
      </c>
      <c r="L40" s="5">
        <f t="shared" si="3"/>
        <v>0</v>
      </c>
      <c r="M40" s="5">
        <f t="shared" si="4"/>
        <v>0</v>
      </c>
      <c r="N40" s="5">
        <f t="shared" si="5"/>
        <v>406.8</v>
      </c>
      <c r="O40" s="6">
        <v>10.17</v>
      </c>
      <c r="P40" s="6">
        <f t="shared" si="9"/>
        <v>874.62</v>
      </c>
      <c r="Q40" s="6">
        <f t="shared" si="6"/>
        <v>1032.0516</v>
      </c>
      <c r="R40" s="1" t="s">
        <v>192</v>
      </c>
      <c r="S40" s="13"/>
    </row>
    <row r="41" spans="1:19" ht="180">
      <c r="A41" s="13"/>
      <c r="B41" s="8">
        <f t="shared" si="8"/>
        <v>35</v>
      </c>
      <c r="C41" s="1" t="s">
        <v>76</v>
      </c>
      <c r="D41" s="1" t="s">
        <v>77</v>
      </c>
      <c r="E41" s="4" t="s">
        <v>78</v>
      </c>
      <c r="F41" s="5">
        <v>165</v>
      </c>
      <c r="G41" s="5">
        <v>17</v>
      </c>
      <c r="H41" s="5">
        <v>9</v>
      </c>
      <c r="I41" s="5">
        <v>8</v>
      </c>
      <c r="J41" s="5">
        <f t="shared" si="2"/>
        <v>199</v>
      </c>
      <c r="K41" s="5">
        <f t="shared" si="7"/>
        <v>17490</v>
      </c>
      <c r="L41" s="5">
        <f t="shared" si="3"/>
        <v>1802</v>
      </c>
      <c r="M41" s="5">
        <f t="shared" si="4"/>
        <v>954</v>
      </c>
      <c r="N41" s="5">
        <f t="shared" si="5"/>
        <v>848</v>
      </c>
      <c r="O41" s="6">
        <v>106</v>
      </c>
      <c r="P41" s="6">
        <f t="shared" si="9"/>
        <v>21094</v>
      </c>
      <c r="Q41" s="6">
        <f t="shared" si="6"/>
        <v>24890.92</v>
      </c>
      <c r="R41" s="1" t="s">
        <v>192</v>
      </c>
      <c r="S41" s="13"/>
    </row>
    <row r="42" spans="1:19" ht="135">
      <c r="A42" s="13"/>
      <c r="B42" s="8">
        <f t="shared" si="8"/>
        <v>36</v>
      </c>
      <c r="C42" s="1" t="s">
        <v>79</v>
      </c>
      <c r="D42" s="1" t="s">
        <v>80</v>
      </c>
      <c r="E42" s="4" t="s">
        <v>38</v>
      </c>
      <c r="F42" s="5">
        <v>2</v>
      </c>
      <c r="G42" s="5">
        <v>3</v>
      </c>
      <c r="H42" s="5">
        <v>3</v>
      </c>
      <c r="I42" s="5">
        <v>2</v>
      </c>
      <c r="J42" s="5">
        <f t="shared" si="2"/>
        <v>10</v>
      </c>
      <c r="K42" s="5">
        <f t="shared" si="7"/>
        <v>316</v>
      </c>
      <c r="L42" s="5">
        <f t="shared" si="3"/>
        <v>474</v>
      </c>
      <c r="M42" s="5">
        <f t="shared" si="4"/>
        <v>474</v>
      </c>
      <c r="N42" s="5">
        <f t="shared" si="5"/>
        <v>316</v>
      </c>
      <c r="O42" s="6">
        <v>158</v>
      </c>
      <c r="P42" s="6">
        <f t="shared" si="9"/>
        <v>1580</v>
      </c>
      <c r="Q42" s="6">
        <f t="shared" si="6"/>
        <v>1864.3999999999999</v>
      </c>
      <c r="R42" s="1" t="s">
        <v>192</v>
      </c>
      <c r="S42" s="13"/>
    </row>
    <row r="43" spans="1:19" ht="135">
      <c r="A43" s="13"/>
      <c r="B43" s="8">
        <f t="shared" si="8"/>
        <v>37</v>
      </c>
      <c r="C43" s="1" t="s">
        <v>81</v>
      </c>
      <c r="D43" s="1" t="s">
        <v>80</v>
      </c>
      <c r="E43" s="4" t="s">
        <v>38</v>
      </c>
      <c r="F43" s="5">
        <v>2</v>
      </c>
      <c r="G43" s="5">
        <v>3</v>
      </c>
      <c r="H43" s="5">
        <v>3</v>
      </c>
      <c r="I43" s="5">
        <v>2</v>
      </c>
      <c r="J43" s="5">
        <f t="shared" si="2"/>
        <v>10</v>
      </c>
      <c r="K43" s="5">
        <f t="shared" si="7"/>
        <v>316</v>
      </c>
      <c r="L43" s="5">
        <f t="shared" si="3"/>
        <v>474</v>
      </c>
      <c r="M43" s="5">
        <f t="shared" si="4"/>
        <v>474</v>
      </c>
      <c r="N43" s="5">
        <f t="shared" si="5"/>
        <v>316</v>
      </c>
      <c r="O43" s="6">
        <v>158</v>
      </c>
      <c r="P43" s="6">
        <f t="shared" si="9"/>
        <v>1580</v>
      </c>
      <c r="Q43" s="6">
        <f t="shared" si="6"/>
        <v>1864.3999999999999</v>
      </c>
      <c r="R43" s="1" t="s">
        <v>192</v>
      </c>
      <c r="S43" s="13"/>
    </row>
    <row r="44" spans="1:19" ht="135">
      <c r="A44" s="13"/>
      <c r="B44" s="8">
        <f t="shared" si="8"/>
        <v>38</v>
      </c>
      <c r="C44" s="1" t="s">
        <v>82</v>
      </c>
      <c r="D44" s="1" t="s">
        <v>80</v>
      </c>
      <c r="E44" s="4" t="s">
        <v>38</v>
      </c>
      <c r="F44" s="5">
        <v>1</v>
      </c>
      <c r="G44" s="5">
        <v>1</v>
      </c>
      <c r="H44" s="5">
        <v>1</v>
      </c>
      <c r="I44" s="5">
        <v>1</v>
      </c>
      <c r="J44" s="5">
        <f t="shared" si="2"/>
        <v>4</v>
      </c>
      <c r="K44" s="5">
        <f t="shared" si="7"/>
        <v>480</v>
      </c>
      <c r="L44" s="5">
        <f t="shared" si="3"/>
        <v>480</v>
      </c>
      <c r="M44" s="5">
        <f t="shared" si="4"/>
        <v>480</v>
      </c>
      <c r="N44" s="5">
        <f t="shared" si="5"/>
        <v>480</v>
      </c>
      <c r="O44" s="6">
        <v>480</v>
      </c>
      <c r="P44" s="6">
        <f t="shared" si="9"/>
        <v>1920</v>
      </c>
      <c r="Q44" s="6">
        <f t="shared" si="6"/>
        <v>2265.6</v>
      </c>
      <c r="R44" s="1" t="s">
        <v>192</v>
      </c>
      <c r="S44" s="13"/>
    </row>
    <row r="45" spans="1:19" ht="135">
      <c r="A45" s="13"/>
      <c r="B45" s="8">
        <f t="shared" si="8"/>
        <v>39</v>
      </c>
      <c r="C45" s="1" t="s">
        <v>83</v>
      </c>
      <c r="D45" s="31" t="s">
        <v>167</v>
      </c>
      <c r="E45" s="4" t="s">
        <v>38</v>
      </c>
      <c r="F45" s="5">
        <v>2</v>
      </c>
      <c r="G45" s="5">
        <v>0</v>
      </c>
      <c r="H45" s="5">
        <v>0</v>
      </c>
      <c r="I45" s="5">
        <v>0</v>
      </c>
      <c r="J45" s="5">
        <f t="shared" si="2"/>
        <v>2</v>
      </c>
      <c r="K45" s="5">
        <f t="shared" si="7"/>
        <v>2370</v>
      </c>
      <c r="L45" s="5">
        <f t="shared" si="3"/>
        <v>0</v>
      </c>
      <c r="M45" s="5">
        <f t="shared" si="4"/>
        <v>0</v>
      </c>
      <c r="N45" s="5">
        <f t="shared" si="5"/>
        <v>0</v>
      </c>
      <c r="O45" s="6">
        <v>1185</v>
      </c>
      <c r="P45" s="6">
        <f t="shared" si="9"/>
        <v>2370</v>
      </c>
      <c r="Q45" s="6">
        <f t="shared" si="6"/>
        <v>2796.6</v>
      </c>
      <c r="R45" s="1" t="s">
        <v>192</v>
      </c>
      <c r="S45" s="13"/>
    </row>
    <row r="46" spans="1:19" ht="135">
      <c r="A46" s="13"/>
      <c r="B46" s="8">
        <f t="shared" si="8"/>
        <v>40</v>
      </c>
      <c r="C46" s="1" t="s">
        <v>84</v>
      </c>
      <c r="D46" s="31" t="s">
        <v>169</v>
      </c>
      <c r="E46" s="4" t="s">
        <v>38</v>
      </c>
      <c r="F46" s="5">
        <v>5</v>
      </c>
      <c r="G46" s="5">
        <v>3</v>
      </c>
      <c r="H46" s="5">
        <v>3</v>
      </c>
      <c r="I46" s="5">
        <v>2</v>
      </c>
      <c r="J46" s="5">
        <f t="shared" si="2"/>
        <v>13</v>
      </c>
      <c r="K46" s="5">
        <f t="shared" si="7"/>
        <v>6235</v>
      </c>
      <c r="L46" s="5">
        <f t="shared" si="3"/>
        <v>3741</v>
      </c>
      <c r="M46" s="5">
        <f t="shared" si="4"/>
        <v>3741</v>
      </c>
      <c r="N46" s="5">
        <f t="shared" si="5"/>
        <v>2494</v>
      </c>
      <c r="O46" s="6">
        <v>1247</v>
      </c>
      <c r="P46" s="6">
        <f t="shared" si="9"/>
        <v>16211</v>
      </c>
      <c r="Q46" s="6">
        <f t="shared" si="6"/>
        <v>19128.98</v>
      </c>
      <c r="R46" s="1" t="s">
        <v>192</v>
      </c>
      <c r="S46" s="13"/>
    </row>
    <row r="47" spans="1:19" ht="135">
      <c r="A47" s="13"/>
      <c r="B47" s="8">
        <f t="shared" si="8"/>
        <v>41</v>
      </c>
      <c r="C47" s="1" t="s">
        <v>85</v>
      </c>
      <c r="D47" s="31" t="s">
        <v>170</v>
      </c>
      <c r="E47" s="4" t="s">
        <v>38</v>
      </c>
      <c r="F47" s="5">
        <v>2</v>
      </c>
      <c r="G47" s="5">
        <v>0</v>
      </c>
      <c r="H47" s="5">
        <v>0</v>
      </c>
      <c r="I47" s="5">
        <v>0</v>
      </c>
      <c r="J47" s="5">
        <f t="shared" si="2"/>
        <v>2</v>
      </c>
      <c r="K47" s="5">
        <f t="shared" si="7"/>
        <v>5500</v>
      </c>
      <c r="L47" s="5">
        <f t="shared" si="3"/>
        <v>0</v>
      </c>
      <c r="M47" s="5">
        <f t="shared" si="4"/>
        <v>0</v>
      </c>
      <c r="N47" s="5">
        <f t="shared" si="5"/>
        <v>0</v>
      </c>
      <c r="O47" s="6">
        <v>2750</v>
      </c>
      <c r="P47" s="6">
        <f t="shared" si="9"/>
        <v>5500</v>
      </c>
      <c r="Q47" s="6">
        <f t="shared" si="6"/>
        <v>6490</v>
      </c>
      <c r="R47" s="1" t="s">
        <v>192</v>
      </c>
      <c r="S47" s="13"/>
    </row>
    <row r="48" spans="1:19" ht="135">
      <c r="A48" s="13"/>
      <c r="B48" s="8">
        <f t="shared" si="8"/>
        <v>42</v>
      </c>
      <c r="C48" s="1" t="s">
        <v>86</v>
      </c>
      <c r="D48" s="31" t="s">
        <v>168</v>
      </c>
      <c r="E48" s="4" t="s">
        <v>38</v>
      </c>
      <c r="F48" s="5">
        <v>0</v>
      </c>
      <c r="G48" s="5">
        <v>11</v>
      </c>
      <c r="H48" s="5">
        <v>5</v>
      </c>
      <c r="I48" s="5">
        <v>5</v>
      </c>
      <c r="J48" s="5">
        <f t="shared" si="2"/>
        <v>21</v>
      </c>
      <c r="K48" s="5">
        <f t="shared" si="7"/>
        <v>0</v>
      </c>
      <c r="L48" s="5">
        <f t="shared" si="3"/>
        <v>9460</v>
      </c>
      <c r="M48" s="5">
        <f t="shared" si="4"/>
        <v>4300</v>
      </c>
      <c r="N48" s="5">
        <f t="shared" si="5"/>
        <v>4300</v>
      </c>
      <c r="O48" s="6">
        <v>860</v>
      </c>
      <c r="P48" s="6">
        <f t="shared" si="9"/>
        <v>18060</v>
      </c>
      <c r="Q48" s="6">
        <f t="shared" si="6"/>
        <v>21310.799999999999</v>
      </c>
      <c r="R48" s="1" t="s">
        <v>192</v>
      </c>
      <c r="S48" s="13"/>
    </row>
    <row r="49" spans="1:19" ht="135">
      <c r="A49" s="13"/>
      <c r="B49" s="8">
        <f t="shared" si="8"/>
        <v>43</v>
      </c>
      <c r="C49" s="1" t="s">
        <v>87</v>
      </c>
      <c r="D49" s="31" t="s">
        <v>167</v>
      </c>
      <c r="E49" s="4" t="s">
        <v>38</v>
      </c>
      <c r="F49" s="5">
        <v>2</v>
      </c>
      <c r="G49" s="5">
        <v>2</v>
      </c>
      <c r="H49" s="5">
        <v>6</v>
      </c>
      <c r="I49" s="5">
        <v>0</v>
      </c>
      <c r="J49" s="5">
        <f t="shared" si="2"/>
        <v>10</v>
      </c>
      <c r="K49" s="5">
        <f t="shared" si="7"/>
        <v>5290.04</v>
      </c>
      <c r="L49" s="5">
        <f t="shared" si="3"/>
        <v>5290.04</v>
      </c>
      <c r="M49" s="5">
        <f t="shared" si="4"/>
        <v>15870.119999999999</v>
      </c>
      <c r="N49" s="5">
        <f t="shared" si="5"/>
        <v>0</v>
      </c>
      <c r="O49" s="6">
        <v>2645.02</v>
      </c>
      <c r="P49" s="6">
        <f t="shared" si="9"/>
        <v>26450.2</v>
      </c>
      <c r="Q49" s="6">
        <f t="shared" si="6"/>
        <v>31211.236000000001</v>
      </c>
      <c r="R49" s="1" t="s">
        <v>192</v>
      </c>
      <c r="S49" s="13"/>
    </row>
    <row r="50" spans="1:19" ht="135">
      <c r="A50" s="13"/>
      <c r="B50" s="8">
        <f t="shared" si="8"/>
        <v>44</v>
      </c>
      <c r="C50" s="1" t="s">
        <v>88</v>
      </c>
      <c r="D50" s="1" t="s">
        <v>166</v>
      </c>
      <c r="E50" s="4" t="s">
        <v>38</v>
      </c>
      <c r="F50" s="5">
        <v>1</v>
      </c>
      <c r="G50" s="5">
        <v>2</v>
      </c>
      <c r="H50" s="5">
        <v>1</v>
      </c>
      <c r="I50" s="5">
        <v>0</v>
      </c>
      <c r="J50" s="5">
        <f t="shared" si="2"/>
        <v>4</v>
      </c>
      <c r="K50" s="5">
        <f t="shared" si="7"/>
        <v>130</v>
      </c>
      <c r="L50" s="5">
        <f t="shared" si="3"/>
        <v>260</v>
      </c>
      <c r="M50" s="5">
        <f t="shared" si="4"/>
        <v>130</v>
      </c>
      <c r="N50" s="5">
        <f t="shared" si="5"/>
        <v>0</v>
      </c>
      <c r="O50" s="6">
        <v>130</v>
      </c>
      <c r="P50" s="6">
        <f t="shared" si="9"/>
        <v>520</v>
      </c>
      <c r="Q50" s="6">
        <f t="shared" si="6"/>
        <v>613.6</v>
      </c>
      <c r="R50" s="1" t="s">
        <v>192</v>
      </c>
      <c r="S50" s="13"/>
    </row>
    <row r="51" spans="1:19" ht="135">
      <c r="A51" s="13"/>
      <c r="B51" s="8">
        <f t="shared" si="8"/>
        <v>45</v>
      </c>
      <c r="C51" s="1" t="s">
        <v>89</v>
      </c>
      <c r="D51" s="1" t="s">
        <v>165</v>
      </c>
      <c r="E51" s="4" t="s">
        <v>38</v>
      </c>
      <c r="F51" s="5">
        <v>8</v>
      </c>
      <c r="G51" s="5">
        <v>0</v>
      </c>
      <c r="H51" s="5">
        <v>5</v>
      </c>
      <c r="I51" s="5">
        <v>3</v>
      </c>
      <c r="J51" s="5">
        <f t="shared" si="2"/>
        <v>16</v>
      </c>
      <c r="K51" s="5">
        <f t="shared" si="7"/>
        <v>1040</v>
      </c>
      <c r="L51" s="5">
        <f t="shared" si="3"/>
        <v>0</v>
      </c>
      <c r="M51" s="5">
        <f t="shared" si="4"/>
        <v>650</v>
      </c>
      <c r="N51" s="5">
        <f t="shared" si="5"/>
        <v>390</v>
      </c>
      <c r="O51" s="6">
        <v>130</v>
      </c>
      <c r="P51" s="6">
        <f t="shared" si="9"/>
        <v>2080</v>
      </c>
      <c r="Q51" s="6">
        <f t="shared" si="6"/>
        <v>2454.4</v>
      </c>
      <c r="R51" s="1" t="s">
        <v>192</v>
      </c>
      <c r="S51" s="13"/>
    </row>
    <row r="52" spans="1:19" ht="135">
      <c r="A52" s="13"/>
      <c r="B52" s="8">
        <f t="shared" si="8"/>
        <v>46</v>
      </c>
      <c r="C52" s="1" t="s">
        <v>90</v>
      </c>
      <c r="D52" s="1" t="s">
        <v>164</v>
      </c>
      <c r="E52" s="4" t="s">
        <v>38</v>
      </c>
      <c r="F52" s="5">
        <v>15</v>
      </c>
      <c r="G52" s="5">
        <v>2</v>
      </c>
      <c r="H52" s="5">
        <v>11</v>
      </c>
      <c r="I52" s="5">
        <v>5</v>
      </c>
      <c r="J52" s="5">
        <f t="shared" si="2"/>
        <v>33</v>
      </c>
      <c r="K52" s="5">
        <f t="shared" si="7"/>
        <v>1485</v>
      </c>
      <c r="L52" s="5">
        <f t="shared" si="3"/>
        <v>198</v>
      </c>
      <c r="M52" s="5">
        <f t="shared" si="4"/>
        <v>1089</v>
      </c>
      <c r="N52" s="5">
        <f t="shared" si="5"/>
        <v>495</v>
      </c>
      <c r="O52" s="6">
        <v>99</v>
      </c>
      <c r="P52" s="6">
        <f t="shared" si="9"/>
        <v>3267</v>
      </c>
      <c r="Q52" s="6">
        <f t="shared" si="6"/>
        <v>3855.06</v>
      </c>
      <c r="R52" s="1" t="s">
        <v>192</v>
      </c>
      <c r="S52" s="13"/>
    </row>
    <row r="53" spans="1:19" ht="135">
      <c r="A53" s="13"/>
      <c r="B53" s="8">
        <f t="shared" si="8"/>
        <v>47</v>
      </c>
      <c r="C53" s="1" t="s">
        <v>91</v>
      </c>
      <c r="D53" s="1" t="s">
        <v>163</v>
      </c>
      <c r="E53" s="4" t="s">
        <v>38</v>
      </c>
      <c r="F53" s="5">
        <v>2</v>
      </c>
      <c r="G53" s="5">
        <v>15</v>
      </c>
      <c r="H53" s="5">
        <v>11</v>
      </c>
      <c r="I53" s="5">
        <v>5</v>
      </c>
      <c r="J53" s="5">
        <f t="shared" si="2"/>
        <v>33</v>
      </c>
      <c r="K53" s="5">
        <f t="shared" si="7"/>
        <v>427.68</v>
      </c>
      <c r="L53" s="5">
        <f t="shared" si="3"/>
        <v>3207.6</v>
      </c>
      <c r="M53" s="5">
        <f t="shared" si="4"/>
        <v>2352.2400000000002</v>
      </c>
      <c r="N53" s="5">
        <f t="shared" si="5"/>
        <v>1069.2</v>
      </c>
      <c r="O53" s="6">
        <v>213.84</v>
      </c>
      <c r="P53" s="6">
        <f t="shared" si="9"/>
        <v>7056.72</v>
      </c>
      <c r="Q53" s="6">
        <f t="shared" si="6"/>
        <v>8326.9295999999995</v>
      </c>
      <c r="R53" s="1" t="s">
        <v>192</v>
      </c>
      <c r="S53" s="13"/>
    </row>
    <row r="54" spans="1:19" ht="135">
      <c r="A54" s="13"/>
      <c r="B54" s="8">
        <f t="shared" si="8"/>
        <v>48</v>
      </c>
      <c r="C54" s="1" t="s">
        <v>92</v>
      </c>
      <c r="D54" s="1" t="s">
        <v>162</v>
      </c>
      <c r="E54" s="4" t="s">
        <v>38</v>
      </c>
      <c r="F54" s="5">
        <v>1</v>
      </c>
      <c r="G54" s="5">
        <v>0</v>
      </c>
      <c r="H54" s="5">
        <v>1</v>
      </c>
      <c r="I54" s="5">
        <v>0</v>
      </c>
      <c r="J54" s="5">
        <f t="shared" si="2"/>
        <v>2</v>
      </c>
      <c r="K54" s="5">
        <f t="shared" si="7"/>
        <v>120</v>
      </c>
      <c r="L54" s="5">
        <f t="shared" si="3"/>
        <v>0</v>
      </c>
      <c r="M54" s="5">
        <f t="shared" si="4"/>
        <v>120</v>
      </c>
      <c r="N54" s="5">
        <f t="shared" si="5"/>
        <v>0</v>
      </c>
      <c r="O54" s="6">
        <v>120</v>
      </c>
      <c r="P54" s="6">
        <f t="shared" si="9"/>
        <v>240</v>
      </c>
      <c r="Q54" s="6">
        <f t="shared" si="6"/>
        <v>283.2</v>
      </c>
      <c r="R54" s="1" t="s">
        <v>192</v>
      </c>
      <c r="S54" s="13"/>
    </row>
    <row r="55" spans="1:19" ht="135">
      <c r="A55" s="13"/>
      <c r="B55" s="33">
        <f t="shared" si="8"/>
        <v>49</v>
      </c>
      <c r="C55" s="31" t="s">
        <v>93</v>
      </c>
      <c r="D55" s="31" t="s">
        <v>161</v>
      </c>
      <c r="E55" s="34" t="s">
        <v>38</v>
      </c>
      <c r="F55" s="35">
        <v>2</v>
      </c>
      <c r="G55" s="35">
        <v>0</v>
      </c>
      <c r="H55" s="5">
        <v>2</v>
      </c>
      <c r="I55" s="5">
        <v>0</v>
      </c>
      <c r="J55" s="5">
        <f t="shared" si="2"/>
        <v>4</v>
      </c>
      <c r="K55" s="5">
        <f t="shared" si="7"/>
        <v>198</v>
      </c>
      <c r="L55" s="5">
        <f t="shared" si="3"/>
        <v>0</v>
      </c>
      <c r="M55" s="5">
        <f t="shared" si="4"/>
        <v>198</v>
      </c>
      <c r="N55" s="5">
        <f t="shared" si="5"/>
        <v>0</v>
      </c>
      <c r="O55" s="6">
        <v>99</v>
      </c>
      <c r="P55" s="6">
        <f t="shared" si="9"/>
        <v>396</v>
      </c>
      <c r="Q55" s="6">
        <f t="shared" si="6"/>
        <v>467.28</v>
      </c>
      <c r="R55" s="1" t="s">
        <v>192</v>
      </c>
      <c r="S55" s="13"/>
    </row>
    <row r="56" spans="1:19" ht="135">
      <c r="A56" s="13"/>
      <c r="B56" s="8">
        <f t="shared" si="8"/>
        <v>50</v>
      </c>
      <c r="C56" s="1" t="s">
        <v>94</v>
      </c>
      <c r="D56" s="1" t="s">
        <v>160</v>
      </c>
      <c r="E56" s="4" t="s">
        <v>38</v>
      </c>
      <c r="F56" s="5">
        <v>2</v>
      </c>
      <c r="G56" s="5">
        <v>2</v>
      </c>
      <c r="H56" s="5">
        <v>4</v>
      </c>
      <c r="I56" s="5">
        <v>1</v>
      </c>
      <c r="J56" s="5">
        <f t="shared" si="2"/>
        <v>9</v>
      </c>
      <c r="K56" s="5">
        <f t="shared" si="7"/>
        <v>260</v>
      </c>
      <c r="L56" s="5">
        <f t="shared" si="3"/>
        <v>260</v>
      </c>
      <c r="M56" s="5">
        <f t="shared" si="4"/>
        <v>520</v>
      </c>
      <c r="N56" s="5">
        <f t="shared" si="5"/>
        <v>130</v>
      </c>
      <c r="O56" s="6">
        <v>130</v>
      </c>
      <c r="P56" s="6">
        <f t="shared" si="9"/>
        <v>1170</v>
      </c>
      <c r="Q56" s="6">
        <f t="shared" si="6"/>
        <v>1380.6</v>
      </c>
      <c r="R56" s="1" t="s">
        <v>192</v>
      </c>
      <c r="S56" s="13"/>
    </row>
    <row r="57" spans="1:19" ht="135">
      <c r="A57" s="13"/>
      <c r="B57" s="8">
        <f t="shared" si="8"/>
        <v>51</v>
      </c>
      <c r="C57" s="1" t="s">
        <v>95</v>
      </c>
      <c r="D57" s="1" t="s">
        <v>159</v>
      </c>
      <c r="E57" s="4" t="s">
        <v>38</v>
      </c>
      <c r="F57" s="5">
        <v>0</v>
      </c>
      <c r="G57" s="5">
        <v>0</v>
      </c>
      <c r="H57" s="5">
        <v>5</v>
      </c>
      <c r="I57" s="5">
        <v>0</v>
      </c>
      <c r="J57" s="5">
        <f t="shared" si="2"/>
        <v>5</v>
      </c>
      <c r="K57" s="5">
        <f t="shared" si="7"/>
        <v>0</v>
      </c>
      <c r="L57" s="5">
        <f t="shared" si="3"/>
        <v>0</v>
      </c>
      <c r="M57" s="5">
        <f t="shared" si="4"/>
        <v>4872.9000000000005</v>
      </c>
      <c r="N57" s="5">
        <f t="shared" si="5"/>
        <v>0</v>
      </c>
      <c r="O57" s="6">
        <v>974.58</v>
      </c>
      <c r="P57" s="6">
        <f t="shared" si="9"/>
        <v>4872.9000000000005</v>
      </c>
      <c r="Q57" s="6">
        <f t="shared" si="6"/>
        <v>5750.0219999999999</v>
      </c>
      <c r="R57" s="1" t="s">
        <v>192</v>
      </c>
      <c r="S57" s="13"/>
    </row>
    <row r="58" spans="1:19" ht="135">
      <c r="A58" s="13"/>
      <c r="B58" s="8">
        <f t="shared" si="8"/>
        <v>52</v>
      </c>
      <c r="C58" s="1" t="s">
        <v>96</v>
      </c>
      <c r="D58" s="1" t="s">
        <v>158</v>
      </c>
      <c r="E58" s="4" t="s">
        <v>38</v>
      </c>
      <c r="F58" s="5">
        <v>4</v>
      </c>
      <c r="G58" s="5">
        <v>0</v>
      </c>
      <c r="H58" s="5">
        <v>2</v>
      </c>
      <c r="I58" s="5">
        <v>0</v>
      </c>
      <c r="J58" s="5">
        <f t="shared" si="2"/>
        <v>6</v>
      </c>
      <c r="K58" s="5">
        <f t="shared" si="7"/>
        <v>1120</v>
      </c>
      <c r="L58" s="5">
        <f t="shared" si="3"/>
        <v>0</v>
      </c>
      <c r="M58" s="5">
        <f t="shared" si="4"/>
        <v>560</v>
      </c>
      <c r="N58" s="5">
        <f t="shared" si="5"/>
        <v>0</v>
      </c>
      <c r="O58" s="6">
        <v>280</v>
      </c>
      <c r="P58" s="6">
        <f t="shared" si="9"/>
        <v>1680</v>
      </c>
      <c r="Q58" s="6">
        <f t="shared" si="6"/>
        <v>1982.3999999999999</v>
      </c>
      <c r="R58" s="1" t="s">
        <v>192</v>
      </c>
      <c r="S58" s="13"/>
    </row>
    <row r="59" spans="1:19" ht="135">
      <c r="A59" s="13"/>
      <c r="B59" s="33">
        <f t="shared" si="8"/>
        <v>53</v>
      </c>
      <c r="C59" s="31" t="s">
        <v>97</v>
      </c>
      <c r="D59" s="37" t="s">
        <v>156</v>
      </c>
      <c r="E59" s="34" t="s">
        <v>38</v>
      </c>
      <c r="F59" s="35">
        <v>100</v>
      </c>
      <c r="G59" s="5">
        <v>50</v>
      </c>
      <c r="H59" s="5">
        <v>30</v>
      </c>
      <c r="I59" s="5">
        <v>30</v>
      </c>
      <c r="J59" s="5">
        <f t="shared" si="2"/>
        <v>210</v>
      </c>
      <c r="K59" s="5">
        <f t="shared" si="7"/>
        <v>3000</v>
      </c>
      <c r="L59" s="5">
        <f t="shared" si="3"/>
        <v>1500</v>
      </c>
      <c r="M59" s="5">
        <f t="shared" si="4"/>
        <v>900</v>
      </c>
      <c r="N59" s="5">
        <f t="shared" si="5"/>
        <v>900</v>
      </c>
      <c r="O59" s="6">
        <v>30</v>
      </c>
      <c r="P59" s="6">
        <f t="shared" si="9"/>
        <v>6300</v>
      </c>
      <c r="Q59" s="6">
        <f t="shared" si="6"/>
        <v>7434</v>
      </c>
      <c r="R59" s="1" t="s">
        <v>192</v>
      </c>
      <c r="S59" s="13"/>
    </row>
    <row r="60" spans="1:19" ht="135">
      <c r="A60" s="13"/>
      <c r="B60" s="33">
        <f t="shared" si="8"/>
        <v>54</v>
      </c>
      <c r="C60" s="31" t="s">
        <v>98</v>
      </c>
      <c r="D60" s="37" t="s">
        <v>157</v>
      </c>
      <c r="E60" s="34" t="s">
        <v>38</v>
      </c>
      <c r="F60" s="35">
        <v>4</v>
      </c>
      <c r="G60" s="5">
        <v>0</v>
      </c>
      <c r="H60" s="5">
        <v>0</v>
      </c>
      <c r="I60" s="5">
        <v>0</v>
      </c>
      <c r="J60" s="5">
        <f t="shared" si="2"/>
        <v>4</v>
      </c>
      <c r="K60" s="5">
        <f t="shared" si="7"/>
        <v>120</v>
      </c>
      <c r="L60" s="5">
        <f t="shared" si="3"/>
        <v>0</v>
      </c>
      <c r="M60" s="5">
        <f t="shared" si="4"/>
        <v>0</v>
      </c>
      <c r="N60" s="5">
        <f t="shared" si="5"/>
        <v>0</v>
      </c>
      <c r="O60" s="6">
        <v>30</v>
      </c>
      <c r="P60" s="6">
        <f t="shared" si="9"/>
        <v>120</v>
      </c>
      <c r="Q60" s="6">
        <f t="shared" si="6"/>
        <v>141.6</v>
      </c>
      <c r="R60" s="1" t="s">
        <v>192</v>
      </c>
      <c r="S60" s="13"/>
    </row>
    <row r="61" spans="1:19" ht="135">
      <c r="A61" s="13"/>
      <c r="B61" s="33">
        <f t="shared" si="8"/>
        <v>55</v>
      </c>
      <c r="C61" s="31" t="s">
        <v>99</v>
      </c>
      <c r="D61" s="31" t="s">
        <v>155</v>
      </c>
      <c r="E61" s="34" t="s">
        <v>38</v>
      </c>
      <c r="F61" s="35">
        <v>15</v>
      </c>
      <c r="G61" s="5">
        <v>10</v>
      </c>
      <c r="H61" s="5">
        <v>10</v>
      </c>
      <c r="I61" s="5">
        <v>2</v>
      </c>
      <c r="J61" s="5">
        <f t="shared" si="2"/>
        <v>37</v>
      </c>
      <c r="K61" s="5">
        <f t="shared" si="7"/>
        <v>1800</v>
      </c>
      <c r="L61" s="5">
        <f t="shared" si="3"/>
        <v>1200</v>
      </c>
      <c r="M61" s="5">
        <f t="shared" si="4"/>
        <v>1200</v>
      </c>
      <c r="N61" s="5">
        <f t="shared" si="5"/>
        <v>240</v>
      </c>
      <c r="O61" s="6">
        <v>120</v>
      </c>
      <c r="P61" s="6">
        <f t="shared" si="9"/>
        <v>4440</v>
      </c>
      <c r="Q61" s="6">
        <f t="shared" si="6"/>
        <v>5239.2</v>
      </c>
      <c r="R61" s="1" t="s">
        <v>192</v>
      </c>
      <c r="S61" s="13"/>
    </row>
    <row r="62" spans="1:19" ht="135">
      <c r="A62" s="13"/>
      <c r="B62" s="8">
        <f t="shared" si="8"/>
        <v>56</v>
      </c>
      <c r="C62" s="1" t="s">
        <v>100</v>
      </c>
      <c r="D62" s="1" t="s">
        <v>154</v>
      </c>
      <c r="E62" s="4" t="s">
        <v>38</v>
      </c>
      <c r="F62" s="5">
        <v>2</v>
      </c>
      <c r="G62" s="5">
        <v>2</v>
      </c>
      <c r="H62" s="5">
        <v>4</v>
      </c>
      <c r="I62" s="5">
        <v>1</v>
      </c>
      <c r="J62" s="5">
        <f t="shared" si="2"/>
        <v>9</v>
      </c>
      <c r="K62" s="5">
        <f t="shared" si="7"/>
        <v>240</v>
      </c>
      <c r="L62" s="5">
        <f t="shared" si="3"/>
        <v>240</v>
      </c>
      <c r="M62" s="5">
        <f t="shared" si="4"/>
        <v>480</v>
      </c>
      <c r="N62" s="5">
        <f t="shared" si="5"/>
        <v>120</v>
      </c>
      <c r="O62" s="6">
        <v>120</v>
      </c>
      <c r="P62" s="6">
        <f t="shared" si="9"/>
        <v>1080</v>
      </c>
      <c r="Q62" s="6">
        <f t="shared" si="6"/>
        <v>1274.3999999999999</v>
      </c>
      <c r="R62" s="1" t="s">
        <v>192</v>
      </c>
      <c r="S62" s="13"/>
    </row>
    <row r="63" spans="1:19" ht="110.25" customHeight="1">
      <c r="A63" s="13"/>
      <c r="B63" s="8">
        <f t="shared" si="8"/>
        <v>57</v>
      </c>
      <c r="C63" s="1" t="s">
        <v>101</v>
      </c>
      <c r="D63" s="1" t="s">
        <v>153</v>
      </c>
      <c r="E63" s="4" t="s">
        <v>38</v>
      </c>
      <c r="F63" s="5">
        <v>0</v>
      </c>
      <c r="G63" s="5">
        <v>45</v>
      </c>
      <c r="H63" s="5">
        <v>20</v>
      </c>
      <c r="I63" s="5">
        <v>9</v>
      </c>
      <c r="J63" s="5">
        <f t="shared" si="2"/>
        <v>74</v>
      </c>
      <c r="K63" s="5">
        <f t="shared" si="7"/>
        <v>0</v>
      </c>
      <c r="L63" s="5">
        <f t="shared" si="3"/>
        <v>4500</v>
      </c>
      <c r="M63" s="5">
        <f t="shared" si="4"/>
        <v>2000</v>
      </c>
      <c r="N63" s="5">
        <f t="shared" si="5"/>
        <v>900</v>
      </c>
      <c r="O63" s="6">
        <v>100</v>
      </c>
      <c r="P63" s="6">
        <f t="shared" si="9"/>
        <v>7400</v>
      </c>
      <c r="Q63" s="6">
        <f t="shared" si="6"/>
        <v>8732</v>
      </c>
      <c r="R63" s="1" t="s">
        <v>192</v>
      </c>
      <c r="S63" s="13"/>
    </row>
    <row r="64" spans="1:19" ht="135">
      <c r="A64" s="13"/>
      <c r="B64" s="8">
        <f t="shared" si="8"/>
        <v>58</v>
      </c>
      <c r="C64" s="1" t="s">
        <v>102</v>
      </c>
      <c r="D64" s="1" t="s">
        <v>152</v>
      </c>
      <c r="E64" s="4" t="s">
        <v>38</v>
      </c>
      <c r="F64" s="5">
        <v>40</v>
      </c>
      <c r="G64" s="5">
        <v>100</v>
      </c>
      <c r="H64" s="5">
        <v>30</v>
      </c>
      <c r="I64" s="5">
        <v>30</v>
      </c>
      <c r="J64" s="5">
        <f t="shared" si="2"/>
        <v>200</v>
      </c>
      <c r="K64" s="5">
        <f t="shared" si="7"/>
        <v>4400</v>
      </c>
      <c r="L64" s="5">
        <f t="shared" si="3"/>
        <v>11000</v>
      </c>
      <c r="M64" s="5">
        <f t="shared" si="4"/>
        <v>3300</v>
      </c>
      <c r="N64" s="5">
        <f t="shared" si="5"/>
        <v>3300</v>
      </c>
      <c r="O64" s="6">
        <v>110</v>
      </c>
      <c r="P64" s="6">
        <f t="shared" si="9"/>
        <v>22000</v>
      </c>
      <c r="Q64" s="6">
        <f t="shared" si="6"/>
        <v>25960</v>
      </c>
      <c r="R64" s="1" t="s">
        <v>192</v>
      </c>
      <c r="S64" s="13"/>
    </row>
    <row r="65" spans="1:19" ht="135">
      <c r="A65" s="13"/>
      <c r="B65" s="8">
        <f t="shared" si="8"/>
        <v>59</v>
      </c>
      <c r="C65" s="1" t="s">
        <v>103</v>
      </c>
      <c r="D65" s="1" t="s">
        <v>151</v>
      </c>
      <c r="E65" s="4" t="s">
        <v>38</v>
      </c>
      <c r="F65" s="5">
        <v>45</v>
      </c>
      <c r="G65" s="5">
        <v>50</v>
      </c>
      <c r="H65" s="5">
        <v>30</v>
      </c>
      <c r="I65" s="5">
        <v>10</v>
      </c>
      <c r="J65" s="5">
        <f t="shared" si="2"/>
        <v>135</v>
      </c>
      <c r="K65" s="5">
        <f t="shared" si="7"/>
        <v>8100</v>
      </c>
      <c r="L65" s="5">
        <f t="shared" si="3"/>
        <v>9000</v>
      </c>
      <c r="M65" s="5">
        <f t="shared" si="4"/>
        <v>5400</v>
      </c>
      <c r="N65" s="5">
        <f t="shared" si="5"/>
        <v>1800</v>
      </c>
      <c r="O65" s="6">
        <v>180</v>
      </c>
      <c r="P65" s="6">
        <f t="shared" si="9"/>
        <v>24300</v>
      </c>
      <c r="Q65" s="6">
        <f t="shared" si="6"/>
        <v>28674</v>
      </c>
      <c r="R65" s="1" t="s">
        <v>192</v>
      </c>
      <c r="S65" s="13"/>
    </row>
    <row r="66" spans="1:19" ht="135">
      <c r="A66" s="13"/>
      <c r="B66" s="8">
        <f t="shared" si="8"/>
        <v>60</v>
      </c>
      <c r="C66" s="1" t="s">
        <v>104</v>
      </c>
      <c r="D66" s="1" t="s">
        <v>150</v>
      </c>
      <c r="E66" s="4" t="s">
        <v>38</v>
      </c>
      <c r="F66" s="5">
        <v>0</v>
      </c>
      <c r="G66" s="5">
        <v>15</v>
      </c>
      <c r="H66" s="5">
        <v>5</v>
      </c>
      <c r="I66" s="5">
        <v>3</v>
      </c>
      <c r="J66" s="5">
        <f t="shared" si="2"/>
        <v>23</v>
      </c>
      <c r="K66" s="5">
        <f t="shared" si="7"/>
        <v>0</v>
      </c>
      <c r="L66" s="5">
        <f t="shared" si="3"/>
        <v>1650</v>
      </c>
      <c r="M66" s="5">
        <f t="shared" si="4"/>
        <v>550</v>
      </c>
      <c r="N66" s="5">
        <f t="shared" si="5"/>
        <v>330</v>
      </c>
      <c r="O66" s="6">
        <v>110</v>
      </c>
      <c r="P66" s="6">
        <f t="shared" si="9"/>
        <v>2530</v>
      </c>
      <c r="Q66" s="6">
        <f t="shared" si="6"/>
        <v>2985.3999999999996</v>
      </c>
      <c r="R66" s="1" t="s">
        <v>192</v>
      </c>
      <c r="S66" s="13"/>
    </row>
    <row r="67" spans="1:19" ht="135">
      <c r="A67" s="13"/>
      <c r="B67" s="8">
        <f t="shared" si="8"/>
        <v>61</v>
      </c>
      <c r="C67" s="1" t="s">
        <v>105</v>
      </c>
      <c r="D67" s="1" t="s">
        <v>149</v>
      </c>
      <c r="E67" s="4" t="s">
        <v>38</v>
      </c>
      <c r="F67" s="5">
        <v>5</v>
      </c>
      <c r="G67" s="5">
        <v>10</v>
      </c>
      <c r="H67" s="5">
        <v>10</v>
      </c>
      <c r="I67" s="5">
        <v>5</v>
      </c>
      <c r="J67" s="5">
        <f t="shared" si="2"/>
        <v>30</v>
      </c>
      <c r="K67" s="5">
        <f t="shared" si="7"/>
        <v>1070</v>
      </c>
      <c r="L67" s="5">
        <f t="shared" si="3"/>
        <v>2140</v>
      </c>
      <c r="M67" s="5">
        <f t="shared" si="4"/>
        <v>2140</v>
      </c>
      <c r="N67" s="5">
        <f t="shared" si="5"/>
        <v>1070</v>
      </c>
      <c r="O67" s="6">
        <v>214</v>
      </c>
      <c r="P67" s="6">
        <f t="shared" si="9"/>
        <v>6420</v>
      </c>
      <c r="Q67" s="6">
        <f t="shared" si="6"/>
        <v>7575.5999999999995</v>
      </c>
      <c r="R67" s="1" t="s">
        <v>192</v>
      </c>
      <c r="S67" s="13"/>
    </row>
    <row r="68" spans="1:19" ht="135">
      <c r="A68" s="13"/>
      <c r="B68" s="8">
        <f t="shared" si="8"/>
        <v>62</v>
      </c>
      <c r="C68" s="1" t="s">
        <v>106</v>
      </c>
      <c r="D68" s="1" t="s">
        <v>148</v>
      </c>
      <c r="E68" s="4" t="s">
        <v>38</v>
      </c>
      <c r="F68" s="5">
        <v>61</v>
      </c>
      <c r="G68" s="5">
        <v>15</v>
      </c>
      <c r="H68" s="5">
        <v>1</v>
      </c>
      <c r="I68" s="5">
        <v>10</v>
      </c>
      <c r="J68" s="5">
        <f t="shared" si="2"/>
        <v>87</v>
      </c>
      <c r="K68" s="5">
        <f t="shared" si="7"/>
        <v>9760</v>
      </c>
      <c r="L68" s="5">
        <f t="shared" si="3"/>
        <v>2400</v>
      </c>
      <c r="M68" s="5">
        <f t="shared" si="4"/>
        <v>160</v>
      </c>
      <c r="N68" s="5">
        <f t="shared" si="5"/>
        <v>1600</v>
      </c>
      <c r="O68" s="6">
        <v>160</v>
      </c>
      <c r="P68" s="6">
        <f t="shared" si="9"/>
        <v>13920</v>
      </c>
      <c r="Q68" s="6">
        <f t="shared" si="6"/>
        <v>16425.599999999999</v>
      </c>
      <c r="R68" s="1" t="s">
        <v>192</v>
      </c>
      <c r="S68" s="13"/>
    </row>
    <row r="69" spans="1:19" ht="135">
      <c r="A69" s="13"/>
      <c r="B69" s="8">
        <f t="shared" si="8"/>
        <v>63</v>
      </c>
      <c r="C69" s="1" t="s">
        <v>107</v>
      </c>
      <c r="D69" s="1" t="s">
        <v>147</v>
      </c>
      <c r="E69" s="4" t="s">
        <v>38</v>
      </c>
      <c r="F69" s="5">
        <v>30</v>
      </c>
      <c r="G69" s="5">
        <v>45</v>
      </c>
      <c r="H69" s="5">
        <v>45</v>
      </c>
      <c r="I69" s="5">
        <v>25</v>
      </c>
      <c r="J69" s="5">
        <f t="shared" si="2"/>
        <v>145</v>
      </c>
      <c r="K69" s="5">
        <f t="shared" si="7"/>
        <v>3900</v>
      </c>
      <c r="L69" s="5">
        <f t="shared" si="3"/>
        <v>5850</v>
      </c>
      <c r="M69" s="5">
        <f t="shared" si="4"/>
        <v>5850</v>
      </c>
      <c r="N69" s="5">
        <f t="shared" si="5"/>
        <v>3250</v>
      </c>
      <c r="O69" s="6">
        <v>130</v>
      </c>
      <c r="P69" s="6">
        <f t="shared" si="9"/>
        <v>18850</v>
      </c>
      <c r="Q69" s="6">
        <f t="shared" si="6"/>
        <v>22243</v>
      </c>
      <c r="R69" s="1" t="s">
        <v>192</v>
      </c>
      <c r="S69" s="13"/>
    </row>
    <row r="70" spans="1:19" ht="135">
      <c r="A70" s="13"/>
      <c r="B70" s="8">
        <f t="shared" si="8"/>
        <v>64</v>
      </c>
      <c r="C70" s="1" t="s">
        <v>108</v>
      </c>
      <c r="D70" s="1" t="s">
        <v>146</v>
      </c>
      <c r="E70" s="4" t="s">
        <v>38</v>
      </c>
      <c r="F70" s="5">
        <v>6</v>
      </c>
      <c r="G70" s="5">
        <v>6</v>
      </c>
      <c r="H70" s="5">
        <v>10</v>
      </c>
      <c r="I70" s="5">
        <v>5</v>
      </c>
      <c r="J70" s="5">
        <f t="shared" si="2"/>
        <v>27</v>
      </c>
      <c r="K70" s="5">
        <f t="shared" si="7"/>
        <v>1140</v>
      </c>
      <c r="L70" s="5">
        <f t="shared" si="3"/>
        <v>1140</v>
      </c>
      <c r="M70" s="5">
        <f t="shared" si="4"/>
        <v>1900</v>
      </c>
      <c r="N70" s="5">
        <f t="shared" si="5"/>
        <v>950</v>
      </c>
      <c r="O70" s="6">
        <v>190</v>
      </c>
      <c r="P70" s="6">
        <f t="shared" si="9"/>
        <v>5130</v>
      </c>
      <c r="Q70" s="6">
        <f t="shared" si="6"/>
        <v>6053.4</v>
      </c>
      <c r="R70" s="1" t="s">
        <v>192</v>
      </c>
      <c r="S70" s="13"/>
    </row>
    <row r="71" spans="1:19" ht="135">
      <c r="A71" s="13"/>
      <c r="B71" s="8">
        <f t="shared" ref="B71:B87" si="10">ROW()-6</f>
        <v>65</v>
      </c>
      <c r="C71" s="1" t="s">
        <v>109</v>
      </c>
      <c r="D71" s="1" t="s">
        <v>145</v>
      </c>
      <c r="E71" s="4" t="s">
        <v>38</v>
      </c>
      <c r="F71" s="5">
        <v>10</v>
      </c>
      <c r="G71" s="5">
        <v>15</v>
      </c>
      <c r="H71" s="5">
        <v>15</v>
      </c>
      <c r="I71" s="5">
        <v>5</v>
      </c>
      <c r="J71" s="5">
        <f t="shared" si="2"/>
        <v>45</v>
      </c>
      <c r="K71" s="5">
        <f t="shared" si="7"/>
        <v>990</v>
      </c>
      <c r="L71" s="5">
        <f t="shared" si="3"/>
        <v>1485</v>
      </c>
      <c r="M71" s="5">
        <f t="shared" si="4"/>
        <v>1485</v>
      </c>
      <c r="N71" s="5">
        <f t="shared" si="5"/>
        <v>495</v>
      </c>
      <c r="O71" s="6">
        <v>99</v>
      </c>
      <c r="P71" s="6">
        <f t="shared" ref="P71:P87" si="11">O71*J71</f>
        <v>4455</v>
      </c>
      <c r="Q71" s="6">
        <f t="shared" si="6"/>
        <v>5256.9</v>
      </c>
      <c r="R71" s="1" t="s">
        <v>192</v>
      </c>
      <c r="S71" s="13"/>
    </row>
    <row r="72" spans="1:19" ht="135">
      <c r="A72" s="13"/>
      <c r="B72" s="8">
        <f t="shared" si="10"/>
        <v>66</v>
      </c>
      <c r="C72" s="1" t="s">
        <v>110</v>
      </c>
      <c r="D72" s="1" t="s">
        <v>144</v>
      </c>
      <c r="E72" s="4" t="s">
        <v>38</v>
      </c>
      <c r="F72" s="5">
        <v>30</v>
      </c>
      <c r="G72" s="5">
        <v>30</v>
      </c>
      <c r="H72" s="5">
        <v>20</v>
      </c>
      <c r="I72" s="5">
        <v>5</v>
      </c>
      <c r="J72" s="5">
        <f t="shared" ref="J72:J87" si="12">SUM(F72:I72)</f>
        <v>85</v>
      </c>
      <c r="K72" s="5">
        <f t="shared" si="7"/>
        <v>2970</v>
      </c>
      <c r="L72" s="5">
        <f t="shared" ref="L72:L87" si="13">O72*G72</f>
        <v>2970</v>
      </c>
      <c r="M72" s="5">
        <f t="shared" ref="M72:M87" si="14">O72*H72</f>
        <v>1980</v>
      </c>
      <c r="N72" s="5">
        <f t="shared" ref="N72:N87" si="15">O72*I72</f>
        <v>495</v>
      </c>
      <c r="O72" s="6">
        <v>99</v>
      </c>
      <c r="P72" s="6">
        <f t="shared" si="11"/>
        <v>8415</v>
      </c>
      <c r="Q72" s="6">
        <f t="shared" ref="Q72:Q87" si="16">P72*1.18</f>
        <v>9929.6999999999989</v>
      </c>
      <c r="R72" s="1" t="s">
        <v>192</v>
      </c>
      <c r="S72" s="13"/>
    </row>
    <row r="73" spans="1:19" ht="135">
      <c r="A73" s="13"/>
      <c r="B73" s="8">
        <f t="shared" si="10"/>
        <v>67</v>
      </c>
      <c r="C73" s="1" t="s">
        <v>111</v>
      </c>
      <c r="D73" s="1" t="s">
        <v>143</v>
      </c>
      <c r="E73" s="4" t="s">
        <v>38</v>
      </c>
      <c r="F73" s="5">
        <v>2</v>
      </c>
      <c r="G73" s="5">
        <v>3</v>
      </c>
      <c r="H73" s="5">
        <v>3</v>
      </c>
      <c r="I73" s="5">
        <v>1</v>
      </c>
      <c r="J73" s="5">
        <f t="shared" si="12"/>
        <v>9</v>
      </c>
      <c r="K73" s="5">
        <f t="shared" ref="K73:K87" si="17">O73*F73</f>
        <v>440</v>
      </c>
      <c r="L73" s="5">
        <f t="shared" si="13"/>
        <v>660</v>
      </c>
      <c r="M73" s="5">
        <f t="shared" si="14"/>
        <v>660</v>
      </c>
      <c r="N73" s="5">
        <f t="shared" si="15"/>
        <v>220</v>
      </c>
      <c r="O73" s="6">
        <v>220</v>
      </c>
      <c r="P73" s="6">
        <f t="shared" si="11"/>
        <v>1980</v>
      </c>
      <c r="Q73" s="6">
        <f t="shared" si="16"/>
        <v>2336.4</v>
      </c>
      <c r="R73" s="1" t="s">
        <v>192</v>
      </c>
      <c r="S73" s="13"/>
    </row>
    <row r="74" spans="1:19" ht="195">
      <c r="A74" s="13"/>
      <c r="B74" s="8">
        <f t="shared" si="10"/>
        <v>68</v>
      </c>
      <c r="C74" s="1" t="s">
        <v>112</v>
      </c>
      <c r="D74" s="31" t="s">
        <v>142</v>
      </c>
      <c r="E74" s="4" t="s">
        <v>46</v>
      </c>
      <c r="F74" s="5">
        <v>3</v>
      </c>
      <c r="G74" s="5">
        <v>3</v>
      </c>
      <c r="H74" s="5">
        <v>1</v>
      </c>
      <c r="I74" s="5">
        <v>2</v>
      </c>
      <c r="J74" s="5">
        <f t="shared" si="12"/>
        <v>9</v>
      </c>
      <c r="K74" s="5">
        <f t="shared" si="17"/>
        <v>678.68999999999994</v>
      </c>
      <c r="L74" s="5">
        <f t="shared" si="13"/>
        <v>678.68999999999994</v>
      </c>
      <c r="M74" s="5">
        <f t="shared" si="14"/>
        <v>226.23</v>
      </c>
      <c r="N74" s="5">
        <f t="shared" si="15"/>
        <v>452.46</v>
      </c>
      <c r="O74" s="6">
        <v>226.23</v>
      </c>
      <c r="P74" s="6">
        <f t="shared" si="11"/>
        <v>2036.07</v>
      </c>
      <c r="Q74" s="6">
        <f t="shared" si="16"/>
        <v>2402.5625999999997</v>
      </c>
      <c r="R74" s="1" t="s">
        <v>192</v>
      </c>
      <c r="S74" s="13"/>
    </row>
    <row r="75" spans="1:19" ht="180">
      <c r="A75" s="13"/>
      <c r="B75" s="8">
        <f t="shared" si="10"/>
        <v>69</v>
      </c>
      <c r="C75" s="1" t="s">
        <v>113</v>
      </c>
      <c r="D75" s="1" t="s">
        <v>114</v>
      </c>
      <c r="E75" s="4" t="s">
        <v>38</v>
      </c>
      <c r="F75" s="5">
        <v>1</v>
      </c>
      <c r="G75" s="5">
        <v>1</v>
      </c>
      <c r="H75" s="5">
        <v>2</v>
      </c>
      <c r="I75" s="5">
        <v>0</v>
      </c>
      <c r="J75" s="5">
        <f t="shared" si="12"/>
        <v>4</v>
      </c>
      <c r="K75" s="5">
        <f t="shared" si="17"/>
        <v>1356.3</v>
      </c>
      <c r="L75" s="5">
        <f t="shared" si="13"/>
        <v>1356.3</v>
      </c>
      <c r="M75" s="5">
        <f t="shared" si="14"/>
        <v>2712.6</v>
      </c>
      <c r="N75" s="5">
        <f t="shared" si="15"/>
        <v>0</v>
      </c>
      <c r="O75" s="6">
        <v>1356.3</v>
      </c>
      <c r="P75" s="6">
        <f t="shared" si="11"/>
        <v>5425.2</v>
      </c>
      <c r="Q75" s="6">
        <f t="shared" si="16"/>
        <v>6401.7359999999999</v>
      </c>
      <c r="R75" s="1" t="s">
        <v>192</v>
      </c>
      <c r="S75" s="13"/>
    </row>
    <row r="76" spans="1:19" ht="180">
      <c r="A76" s="13"/>
      <c r="B76" s="8">
        <f t="shared" si="10"/>
        <v>70</v>
      </c>
      <c r="C76" s="1" t="s">
        <v>115</v>
      </c>
      <c r="D76" s="1" t="s">
        <v>116</v>
      </c>
      <c r="E76" s="4" t="s">
        <v>38</v>
      </c>
      <c r="F76" s="5">
        <v>24</v>
      </c>
      <c r="G76" s="5">
        <v>105</v>
      </c>
      <c r="H76" s="5">
        <v>93</v>
      </c>
      <c r="I76" s="5">
        <v>37</v>
      </c>
      <c r="J76" s="5">
        <f t="shared" si="12"/>
        <v>259</v>
      </c>
      <c r="K76" s="5">
        <f t="shared" si="17"/>
        <v>79056</v>
      </c>
      <c r="L76" s="5">
        <f t="shared" si="13"/>
        <v>345870</v>
      </c>
      <c r="M76" s="5">
        <f t="shared" si="14"/>
        <v>306342</v>
      </c>
      <c r="N76" s="5">
        <f t="shared" si="15"/>
        <v>121878</v>
      </c>
      <c r="O76" s="6">
        <v>3294</v>
      </c>
      <c r="P76" s="6">
        <f t="shared" si="11"/>
        <v>853146</v>
      </c>
      <c r="Q76" s="6">
        <f t="shared" si="16"/>
        <v>1006712.2799999999</v>
      </c>
      <c r="R76" s="1" t="s">
        <v>192</v>
      </c>
      <c r="S76" s="13"/>
    </row>
    <row r="77" spans="1:19" ht="180">
      <c r="A77" s="13"/>
      <c r="B77" s="8">
        <f t="shared" si="10"/>
        <v>71</v>
      </c>
      <c r="C77" s="1" t="s">
        <v>117</v>
      </c>
      <c r="D77" s="1" t="s">
        <v>186</v>
      </c>
      <c r="E77" s="4" t="s">
        <v>38</v>
      </c>
      <c r="F77" s="5">
        <v>9</v>
      </c>
      <c r="G77" s="5">
        <v>7</v>
      </c>
      <c r="H77" s="5">
        <v>6</v>
      </c>
      <c r="I77" s="5">
        <v>6</v>
      </c>
      <c r="J77" s="5">
        <f t="shared" si="12"/>
        <v>28</v>
      </c>
      <c r="K77" s="5">
        <f t="shared" si="17"/>
        <v>37868.67</v>
      </c>
      <c r="L77" s="5">
        <f t="shared" si="13"/>
        <v>29453.41</v>
      </c>
      <c r="M77" s="5">
        <f t="shared" si="14"/>
        <v>25245.78</v>
      </c>
      <c r="N77" s="5">
        <f t="shared" si="15"/>
        <v>25245.78</v>
      </c>
      <c r="O77" s="6">
        <v>4207.63</v>
      </c>
      <c r="P77" s="6">
        <f t="shared" si="11"/>
        <v>117813.64</v>
      </c>
      <c r="Q77" s="6">
        <f t="shared" si="16"/>
        <v>139020.09519999998</v>
      </c>
      <c r="R77" s="1" t="s">
        <v>192</v>
      </c>
      <c r="S77" s="13"/>
    </row>
    <row r="78" spans="1:19" ht="180">
      <c r="A78" s="13"/>
      <c r="B78" s="8">
        <f t="shared" si="10"/>
        <v>72</v>
      </c>
      <c r="C78" s="1" t="s">
        <v>118</v>
      </c>
      <c r="D78" s="1" t="s">
        <v>187</v>
      </c>
      <c r="E78" s="4" t="s">
        <v>38</v>
      </c>
      <c r="F78" s="5">
        <v>6</v>
      </c>
      <c r="G78" s="5">
        <v>0</v>
      </c>
      <c r="H78" s="5">
        <v>0</v>
      </c>
      <c r="I78" s="5">
        <v>0</v>
      </c>
      <c r="J78" s="5">
        <f t="shared" si="12"/>
        <v>6</v>
      </c>
      <c r="K78" s="5">
        <f t="shared" si="17"/>
        <v>19449.18</v>
      </c>
      <c r="L78" s="5">
        <f t="shared" si="13"/>
        <v>0</v>
      </c>
      <c r="M78" s="5">
        <f t="shared" si="14"/>
        <v>0</v>
      </c>
      <c r="N78" s="5">
        <f t="shared" si="15"/>
        <v>0</v>
      </c>
      <c r="O78" s="6">
        <v>3241.53</v>
      </c>
      <c r="P78" s="6">
        <f t="shared" si="11"/>
        <v>19449.18</v>
      </c>
      <c r="Q78" s="6">
        <f t="shared" si="16"/>
        <v>22950.0324</v>
      </c>
      <c r="R78" s="1" t="s">
        <v>192</v>
      </c>
      <c r="S78" s="13"/>
    </row>
    <row r="79" spans="1:19" ht="180">
      <c r="A79" s="13"/>
      <c r="B79" s="8">
        <f t="shared" si="10"/>
        <v>73</v>
      </c>
      <c r="C79" s="1" t="s">
        <v>119</v>
      </c>
      <c r="D79" s="1" t="s">
        <v>120</v>
      </c>
      <c r="E79" s="4" t="s">
        <v>38</v>
      </c>
      <c r="F79" s="5">
        <v>6</v>
      </c>
      <c r="G79" s="5">
        <v>8</v>
      </c>
      <c r="H79" s="5">
        <v>2</v>
      </c>
      <c r="I79" s="5">
        <v>0</v>
      </c>
      <c r="J79" s="5">
        <f t="shared" si="12"/>
        <v>16</v>
      </c>
      <c r="K79" s="5">
        <f t="shared" si="17"/>
        <v>16886.46</v>
      </c>
      <c r="L79" s="5">
        <f t="shared" si="13"/>
        <v>22515.279999999999</v>
      </c>
      <c r="M79" s="5">
        <f t="shared" si="14"/>
        <v>5628.82</v>
      </c>
      <c r="N79" s="5">
        <f t="shared" si="15"/>
        <v>0</v>
      </c>
      <c r="O79" s="6">
        <v>2814.41</v>
      </c>
      <c r="P79" s="6">
        <f t="shared" si="11"/>
        <v>45030.559999999998</v>
      </c>
      <c r="Q79" s="6">
        <f t="shared" si="16"/>
        <v>53136.060799999992</v>
      </c>
      <c r="R79" s="1" t="s">
        <v>192</v>
      </c>
      <c r="S79" s="13"/>
    </row>
    <row r="80" spans="1:19" ht="180">
      <c r="A80" s="13"/>
      <c r="B80" s="8">
        <f t="shared" si="10"/>
        <v>74</v>
      </c>
      <c r="C80" s="1" t="s">
        <v>121</v>
      </c>
      <c r="D80" s="1" t="s">
        <v>122</v>
      </c>
      <c r="E80" s="4" t="s">
        <v>38</v>
      </c>
      <c r="F80" s="5">
        <v>3</v>
      </c>
      <c r="G80" s="5">
        <v>2</v>
      </c>
      <c r="H80" s="5">
        <v>2</v>
      </c>
      <c r="I80" s="5">
        <v>35</v>
      </c>
      <c r="J80" s="5">
        <f t="shared" si="12"/>
        <v>42</v>
      </c>
      <c r="K80" s="5">
        <f t="shared" si="17"/>
        <v>4500</v>
      </c>
      <c r="L80" s="5">
        <f t="shared" si="13"/>
        <v>3000</v>
      </c>
      <c r="M80" s="5">
        <f t="shared" si="14"/>
        <v>3000</v>
      </c>
      <c r="N80" s="5">
        <f t="shared" si="15"/>
        <v>52500</v>
      </c>
      <c r="O80" s="6">
        <v>1500</v>
      </c>
      <c r="P80" s="6">
        <f t="shared" si="11"/>
        <v>63000</v>
      </c>
      <c r="Q80" s="6">
        <f t="shared" si="16"/>
        <v>74340</v>
      </c>
      <c r="R80" s="1" t="s">
        <v>192</v>
      </c>
      <c r="S80" s="13"/>
    </row>
    <row r="81" spans="1:19" s="38" customFormat="1" ht="165">
      <c r="B81" s="33">
        <f t="shared" si="10"/>
        <v>75</v>
      </c>
      <c r="C81" s="31" t="s">
        <v>123</v>
      </c>
      <c r="D81" s="31" t="s">
        <v>124</v>
      </c>
      <c r="E81" s="34" t="s">
        <v>38</v>
      </c>
      <c r="F81" s="35">
        <v>10</v>
      </c>
      <c r="G81" s="35">
        <v>18</v>
      </c>
      <c r="H81" s="35">
        <v>10</v>
      </c>
      <c r="I81" s="35">
        <v>10</v>
      </c>
      <c r="J81" s="35">
        <f t="shared" si="12"/>
        <v>48</v>
      </c>
      <c r="K81" s="35">
        <f t="shared" si="17"/>
        <v>17000</v>
      </c>
      <c r="L81" s="35">
        <f t="shared" si="13"/>
        <v>30600</v>
      </c>
      <c r="M81" s="35">
        <f t="shared" si="14"/>
        <v>17000</v>
      </c>
      <c r="N81" s="35">
        <f t="shared" si="15"/>
        <v>17000</v>
      </c>
      <c r="O81" s="36">
        <v>1700</v>
      </c>
      <c r="P81" s="36">
        <f t="shared" si="11"/>
        <v>81600</v>
      </c>
      <c r="Q81" s="6">
        <f t="shared" si="16"/>
        <v>96288</v>
      </c>
      <c r="R81" s="1" t="s">
        <v>192</v>
      </c>
    </row>
    <row r="82" spans="1:19" ht="150">
      <c r="A82" s="13"/>
      <c r="B82" s="8">
        <f t="shared" si="10"/>
        <v>76</v>
      </c>
      <c r="C82" s="1" t="s">
        <v>125</v>
      </c>
      <c r="D82" s="1" t="s">
        <v>141</v>
      </c>
      <c r="E82" s="4" t="s">
        <v>38</v>
      </c>
      <c r="F82" s="5">
        <v>4</v>
      </c>
      <c r="G82" s="5">
        <v>6</v>
      </c>
      <c r="H82" s="5">
        <v>6</v>
      </c>
      <c r="I82" s="5">
        <v>4</v>
      </c>
      <c r="J82" s="5">
        <f t="shared" si="12"/>
        <v>20</v>
      </c>
      <c r="K82" s="5">
        <f t="shared" si="17"/>
        <v>8000</v>
      </c>
      <c r="L82" s="5">
        <f t="shared" si="13"/>
        <v>12000</v>
      </c>
      <c r="M82" s="5">
        <f t="shared" si="14"/>
        <v>12000</v>
      </c>
      <c r="N82" s="5">
        <f t="shared" si="15"/>
        <v>8000</v>
      </c>
      <c r="O82" s="6">
        <v>2000</v>
      </c>
      <c r="P82" s="6">
        <f t="shared" si="11"/>
        <v>40000</v>
      </c>
      <c r="Q82" s="6">
        <f t="shared" si="16"/>
        <v>47200</v>
      </c>
      <c r="R82" s="1" t="s">
        <v>192</v>
      </c>
      <c r="S82" s="13"/>
    </row>
    <row r="83" spans="1:19" ht="135">
      <c r="A83" s="13"/>
      <c r="B83" s="8">
        <f t="shared" si="10"/>
        <v>77</v>
      </c>
      <c r="C83" s="1" t="s">
        <v>126</v>
      </c>
      <c r="D83" s="1" t="s">
        <v>64</v>
      </c>
      <c r="E83" s="4" t="s">
        <v>38</v>
      </c>
      <c r="F83" s="5">
        <v>5</v>
      </c>
      <c r="G83" s="5">
        <v>3</v>
      </c>
      <c r="H83" s="5">
        <v>3</v>
      </c>
      <c r="I83" s="5">
        <v>3</v>
      </c>
      <c r="J83" s="5">
        <f t="shared" si="12"/>
        <v>14</v>
      </c>
      <c r="K83" s="5">
        <f t="shared" si="17"/>
        <v>1650</v>
      </c>
      <c r="L83" s="5">
        <f t="shared" si="13"/>
        <v>990</v>
      </c>
      <c r="M83" s="5">
        <f t="shared" si="14"/>
        <v>990</v>
      </c>
      <c r="N83" s="5">
        <f t="shared" si="15"/>
        <v>990</v>
      </c>
      <c r="O83" s="6">
        <v>330</v>
      </c>
      <c r="P83" s="6">
        <f t="shared" si="11"/>
        <v>4620</v>
      </c>
      <c r="Q83" s="6">
        <f t="shared" si="16"/>
        <v>5451.5999999999995</v>
      </c>
      <c r="R83" s="1" t="s">
        <v>192</v>
      </c>
      <c r="S83" s="13"/>
    </row>
    <row r="84" spans="1:19" ht="135">
      <c r="A84" s="13"/>
      <c r="B84" s="8">
        <f t="shared" si="10"/>
        <v>78</v>
      </c>
      <c r="C84" s="1" t="s">
        <v>127</v>
      </c>
      <c r="D84" s="1" t="s">
        <v>64</v>
      </c>
      <c r="E84" s="4" t="s">
        <v>38</v>
      </c>
      <c r="F84" s="5">
        <v>5</v>
      </c>
      <c r="G84" s="5">
        <v>3</v>
      </c>
      <c r="H84" s="5">
        <v>3</v>
      </c>
      <c r="I84" s="5">
        <v>3</v>
      </c>
      <c r="J84" s="5">
        <f t="shared" si="12"/>
        <v>14</v>
      </c>
      <c r="K84" s="5">
        <f t="shared" si="17"/>
        <v>1650</v>
      </c>
      <c r="L84" s="5">
        <f t="shared" si="13"/>
        <v>990</v>
      </c>
      <c r="M84" s="5">
        <f t="shared" si="14"/>
        <v>990</v>
      </c>
      <c r="N84" s="5">
        <f t="shared" si="15"/>
        <v>990</v>
      </c>
      <c r="O84" s="6">
        <v>330</v>
      </c>
      <c r="P84" s="6">
        <f t="shared" si="11"/>
        <v>4620</v>
      </c>
      <c r="Q84" s="6">
        <f t="shared" si="16"/>
        <v>5451.5999999999995</v>
      </c>
      <c r="R84" s="1" t="s">
        <v>192</v>
      </c>
      <c r="S84" s="13"/>
    </row>
    <row r="85" spans="1:19" ht="135">
      <c r="A85" s="13"/>
      <c r="B85" s="8">
        <f t="shared" si="10"/>
        <v>79</v>
      </c>
      <c r="C85" s="1" t="s">
        <v>128</v>
      </c>
      <c r="D85" s="1" t="s">
        <v>64</v>
      </c>
      <c r="E85" s="4" t="s">
        <v>38</v>
      </c>
      <c r="F85" s="5">
        <v>5</v>
      </c>
      <c r="G85" s="5">
        <v>3</v>
      </c>
      <c r="H85" s="5">
        <v>3</v>
      </c>
      <c r="I85" s="5">
        <v>2</v>
      </c>
      <c r="J85" s="5">
        <f t="shared" si="12"/>
        <v>13</v>
      </c>
      <c r="K85" s="5">
        <f t="shared" si="17"/>
        <v>1650</v>
      </c>
      <c r="L85" s="5">
        <f t="shared" si="13"/>
        <v>990</v>
      </c>
      <c r="M85" s="5">
        <f t="shared" si="14"/>
        <v>990</v>
      </c>
      <c r="N85" s="5">
        <f t="shared" si="15"/>
        <v>660</v>
      </c>
      <c r="O85" s="6">
        <v>330</v>
      </c>
      <c r="P85" s="6">
        <f t="shared" si="11"/>
        <v>4290</v>
      </c>
      <c r="Q85" s="6">
        <f t="shared" si="16"/>
        <v>5062.2</v>
      </c>
      <c r="R85" s="1" t="s">
        <v>192</v>
      </c>
      <c r="S85" s="13"/>
    </row>
    <row r="86" spans="1:19" ht="195">
      <c r="A86" s="13"/>
      <c r="B86" s="8">
        <f t="shared" si="10"/>
        <v>80</v>
      </c>
      <c r="C86" s="1" t="s">
        <v>129</v>
      </c>
      <c r="D86" s="31" t="s">
        <v>140</v>
      </c>
      <c r="E86" s="4" t="s">
        <v>38</v>
      </c>
      <c r="F86" s="5">
        <v>6</v>
      </c>
      <c r="G86" s="5">
        <v>0</v>
      </c>
      <c r="H86" s="5">
        <v>0</v>
      </c>
      <c r="I86" s="5">
        <v>0</v>
      </c>
      <c r="J86" s="5">
        <f t="shared" si="12"/>
        <v>6</v>
      </c>
      <c r="K86" s="5">
        <f t="shared" si="17"/>
        <v>30508.5</v>
      </c>
      <c r="L86" s="5">
        <f t="shared" si="13"/>
        <v>0</v>
      </c>
      <c r="M86" s="5">
        <f t="shared" si="14"/>
        <v>0</v>
      </c>
      <c r="N86" s="5">
        <f t="shared" si="15"/>
        <v>0</v>
      </c>
      <c r="O86" s="6">
        <v>5084.75</v>
      </c>
      <c r="P86" s="6">
        <f t="shared" si="11"/>
        <v>30508.5</v>
      </c>
      <c r="Q86" s="6">
        <f t="shared" si="16"/>
        <v>36000.03</v>
      </c>
      <c r="R86" s="1" t="s">
        <v>192</v>
      </c>
      <c r="S86" s="13"/>
    </row>
    <row r="87" spans="1:19" ht="150">
      <c r="A87" s="13"/>
      <c r="B87" s="8">
        <f t="shared" si="10"/>
        <v>81</v>
      </c>
      <c r="C87" s="1" t="s">
        <v>130</v>
      </c>
      <c r="D87" s="1" t="s">
        <v>131</v>
      </c>
      <c r="E87" s="4" t="s">
        <v>38</v>
      </c>
      <c r="F87" s="5">
        <v>2</v>
      </c>
      <c r="G87" s="5">
        <v>3</v>
      </c>
      <c r="H87" s="5">
        <v>3</v>
      </c>
      <c r="I87" s="5">
        <v>3</v>
      </c>
      <c r="J87" s="5">
        <f t="shared" si="12"/>
        <v>11</v>
      </c>
      <c r="K87" s="5">
        <f t="shared" si="17"/>
        <v>2500</v>
      </c>
      <c r="L87" s="5">
        <f t="shared" si="13"/>
        <v>3750</v>
      </c>
      <c r="M87" s="5">
        <f t="shared" si="14"/>
        <v>3750</v>
      </c>
      <c r="N87" s="5">
        <f t="shared" si="15"/>
        <v>3750</v>
      </c>
      <c r="O87" s="6">
        <v>1250</v>
      </c>
      <c r="P87" s="6">
        <f t="shared" si="11"/>
        <v>13750</v>
      </c>
      <c r="Q87" s="6">
        <f t="shared" si="16"/>
        <v>16225</v>
      </c>
      <c r="R87" s="1" t="s">
        <v>192</v>
      </c>
      <c r="S87" s="13"/>
    </row>
    <row r="88" spans="1:19">
      <c r="A88" s="13"/>
      <c r="B88" s="19"/>
      <c r="C88" s="20"/>
      <c r="D88" s="20"/>
      <c r="E88" s="21"/>
      <c r="F88" s="21"/>
      <c r="G88" s="21"/>
      <c r="H88" s="21"/>
      <c r="I88" s="21"/>
      <c r="J88" s="21"/>
      <c r="K88" s="30">
        <f>SUM(K7:K87)</f>
        <v>566319.32000000007</v>
      </c>
      <c r="L88" s="30">
        <f>SUM(L7:L87)</f>
        <v>1046657.9700000001</v>
      </c>
      <c r="M88" s="30">
        <f>SUM(M7:M87)</f>
        <v>711960.11</v>
      </c>
      <c r="N88" s="30">
        <f>SUM(N7:N87)</f>
        <v>393360.82000000007</v>
      </c>
      <c r="O88" s="24">
        <f>SUM(K88:N88)</f>
        <v>2718298.2199999997</v>
      </c>
      <c r="P88" s="25">
        <f>SUM($P$7:$P$87)</f>
        <v>2718298.22</v>
      </c>
      <c r="Q88" s="25">
        <f>SUM(Q7:Q87)</f>
        <v>3207591.8995999997</v>
      </c>
      <c r="R88" s="2"/>
      <c r="S88" s="13"/>
    </row>
    <row r="89" spans="1:19">
      <c r="A89" s="13"/>
      <c r="B89" s="18"/>
      <c r="C89" s="2"/>
      <c r="D89" s="2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23"/>
      <c r="R89" s="2"/>
      <c r="S89" s="13"/>
    </row>
    <row r="90" spans="1:19">
      <c r="A90" s="13"/>
      <c r="B90" s="43" t="s">
        <v>190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13"/>
    </row>
    <row r="91" spans="1:19">
      <c r="B91" s="43" t="s">
        <v>4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1:19">
      <c r="B92" s="42" t="s">
        <v>5</v>
      </c>
      <c r="C92" s="42"/>
      <c r="D92" s="43" t="s">
        <v>195</v>
      </c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1:19">
      <c r="B93" s="42" t="s">
        <v>6</v>
      </c>
      <c r="C93" s="42"/>
      <c r="D93" s="43" t="s">
        <v>193</v>
      </c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1:19" ht="32.1" customHeight="1">
      <c r="B94" s="42" t="s">
        <v>7</v>
      </c>
      <c r="C94" s="42"/>
      <c r="D94" s="44" t="s">
        <v>11</v>
      </c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2"/>
    </row>
    <row r="95" spans="1:19" ht="15" customHeight="1">
      <c r="A95" s="13"/>
      <c r="B95" s="42" t="s">
        <v>8</v>
      </c>
      <c r="C95" s="42"/>
      <c r="D95" s="45" t="s">
        <v>191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13"/>
    </row>
    <row r="96" spans="1:19">
      <c r="B96" s="42" t="s">
        <v>9</v>
      </c>
      <c r="C96" s="42"/>
      <c r="D96" s="43" t="s">
        <v>184</v>
      </c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spans="2:18">
      <c r="B97" s="42" t="s">
        <v>10</v>
      </c>
      <c r="C97" s="42"/>
      <c r="D97" s="43" t="s">
        <v>185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</row>
    <row r="99" spans="2:18">
      <c r="B99" t="s">
        <v>13</v>
      </c>
    </row>
    <row r="100" spans="2:18">
      <c r="C100" s="3" t="str">
        <f>Query2_USERN</f>
        <v>Мухамадеев Алексей Викторович</v>
      </c>
    </row>
    <row r="101" spans="2:18">
      <c r="B101" t="s">
        <v>14</v>
      </c>
      <c r="C101" s="3" t="str">
        <f>Query2_USERT</f>
        <v>(347)221-55-87</v>
      </c>
      <c r="H101" t="s">
        <v>189</v>
      </c>
    </row>
    <row r="102" spans="2:18">
      <c r="B102" t="s">
        <v>15</v>
      </c>
      <c r="C102" s="3" t="s">
        <v>188</v>
      </c>
    </row>
  </sheetData>
  <mergeCells count="24">
    <mergeCell ref="B90:R90"/>
    <mergeCell ref="B96:C96"/>
    <mergeCell ref="B91:R91"/>
    <mergeCell ref="D4:D5"/>
    <mergeCell ref="E4:E5"/>
    <mergeCell ref="F4:J4"/>
    <mergeCell ref="P4:P5"/>
    <mergeCell ref="O4:O5"/>
    <mergeCell ref="B97:C97"/>
    <mergeCell ref="D96:R96"/>
    <mergeCell ref="D97:R97"/>
    <mergeCell ref="B94:C94"/>
    <mergeCell ref="B92:C92"/>
    <mergeCell ref="B93:C93"/>
    <mergeCell ref="D92:R92"/>
    <mergeCell ref="D93:R93"/>
    <mergeCell ref="D94:R94"/>
    <mergeCell ref="B95:C95"/>
    <mergeCell ref="D95:R95"/>
    <mergeCell ref="B2:R2"/>
    <mergeCell ref="B4:B5"/>
    <mergeCell ref="C4:C5"/>
    <mergeCell ref="Q4:Q5"/>
    <mergeCell ref="R4:R5"/>
  </mergeCells>
  <pageMargins left="0.19685039370078741" right="0.19685039370078741" top="0.78740157480314965" bottom="0.39370078740157483" header="0.31496062992125984" footer="0.31496062992125984"/>
  <pageSetup paperSize="9" scale="75" orientation="landscape" r:id="rId1"/>
  <rowBreaks count="1" manualBreakCount="1">
    <brk id="8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R6"/>
  <sheetViews>
    <sheetView workbookViewId="0">
      <selection activeCell="A30013" sqref="A30013:P30014"/>
    </sheetView>
  </sheetViews>
  <sheetFormatPr defaultRowHeight="15"/>
  <sheetData>
    <row r="5" spans="1:18">
      <c r="A5" s="27" t="s">
        <v>27</v>
      </c>
      <c r="B5" t="e">
        <f>XLR_ERRNAME</f>
        <v>#NAME?</v>
      </c>
    </row>
    <row r="6" spans="1:18">
      <c r="A6" t="s">
        <v>28</v>
      </c>
      <c r="B6">
        <v>3094</v>
      </c>
      <c r="C6" s="28" t="s">
        <v>29</v>
      </c>
      <c r="D6">
        <v>281</v>
      </c>
      <c r="E6" s="28" t="s">
        <v>30</v>
      </c>
      <c r="F6" s="28" t="s">
        <v>31</v>
      </c>
      <c r="G6" s="28" t="s">
        <v>32</v>
      </c>
      <c r="H6" s="28" t="s">
        <v>32</v>
      </c>
      <c r="I6" s="28" t="s">
        <v>32</v>
      </c>
      <c r="J6" s="28" t="s">
        <v>30</v>
      </c>
      <c r="K6" s="28" t="s">
        <v>33</v>
      </c>
      <c r="L6" s="28" t="s">
        <v>34</v>
      </c>
      <c r="M6" s="28" t="s">
        <v>35</v>
      </c>
      <c r="N6" s="28" t="s">
        <v>32</v>
      </c>
      <c r="O6">
        <v>5006</v>
      </c>
      <c r="P6" s="28" t="s">
        <v>36</v>
      </c>
      <c r="Q6">
        <v>0</v>
      </c>
      <c r="R6" s="28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2014-01-23T13:57:53Z</cp:lastPrinted>
  <dcterms:created xsi:type="dcterms:W3CDTF">2013-12-19T08:11:42Z</dcterms:created>
  <dcterms:modified xsi:type="dcterms:W3CDTF">2014-01-29T06:45:38Z</dcterms:modified>
</cp:coreProperties>
</file>